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80" windowWidth="18800" windowHeight="7020" tabRatio="696"/>
  </bookViews>
  <sheets>
    <sheet name="FCARDS" sheetId="1" r:id="rId1"/>
  </sheets>
  <definedNames>
    <definedName name="_xlnm.Database">FCARDS!$A$3:$D$14</definedName>
  </definedNames>
  <calcPr calcId="145621"/>
</workbook>
</file>

<file path=xl/calcChain.xml><?xml version="1.0" encoding="utf-8"?>
<calcChain xmlns="http://schemas.openxmlformats.org/spreadsheetml/2006/main">
  <c r="H13" i="1" l="1"/>
  <c r="H14" i="1"/>
  <c r="H12" i="1"/>
  <c r="F14" i="1" l="1"/>
  <c r="F13" i="1"/>
  <c r="F12" i="1"/>
  <c r="F6" i="1"/>
  <c r="H6" i="1" l="1"/>
  <c r="H8" i="1" l="1"/>
  <c r="H7" i="1"/>
  <c r="D6" i="1" l="1"/>
  <c r="D14" i="1"/>
  <c r="E14" i="1" s="1"/>
  <c r="D13" i="1"/>
  <c r="E13" i="1" s="1"/>
  <c r="D12" i="1"/>
  <c r="E12" i="1" s="1"/>
  <c r="E6" i="1" l="1"/>
  <c r="H16" i="1" l="1"/>
  <c r="H10" i="1"/>
  <c r="H18" i="1" l="1"/>
  <c r="H19" i="1" s="1"/>
</calcChain>
</file>

<file path=xl/sharedStrings.xml><?xml version="1.0" encoding="utf-8"?>
<sst xmlns="http://schemas.openxmlformats.org/spreadsheetml/2006/main" count="58" uniqueCount="53">
  <si>
    <t xml:space="preserve"> </t>
  </si>
  <si>
    <t>№ п/п</t>
  </si>
  <si>
    <t>Виды работ</t>
  </si>
  <si>
    <t>Норма времени на 1 м2, час (гр.3/60)</t>
  </si>
  <si>
    <t>Норма времени на 1 м2 с учетом коэффициента невыхода 1,12 (гр.4*1,12)</t>
  </si>
  <si>
    <t>Летние виды работ</t>
  </si>
  <si>
    <t>Уборка контейнерной площадки. Состав работ: уборка мусора вокруг контейнера и погрузка его в контейнер</t>
  </si>
  <si>
    <t>Калькуляция стоимости 1 чел./час. (уборщик контейнерной площадки)</t>
  </si>
  <si>
    <t>Наименование выплаты</t>
  </si>
  <si>
    <t>%</t>
  </si>
  <si>
    <t>Сумма, руб.</t>
  </si>
  <si>
    <t>Итого:</t>
  </si>
  <si>
    <t>Зимние виды работ</t>
  </si>
  <si>
    <t>Очистка контейнерной площадки. Состав работ: очистка контейнерной площадки от снега и наледи</t>
  </si>
  <si>
    <t>Сдвигание свежевыпавшего снега. Состав работ: сдвигание  снега лопатой в кучи</t>
  </si>
  <si>
    <t>Норма времени на 1 м2,       мин.</t>
  </si>
  <si>
    <t>Периодичность работ</t>
  </si>
  <si>
    <t>Работы по содержанию контейнерной площадки</t>
  </si>
  <si>
    <t>Итого летний период:</t>
  </si>
  <si>
    <t>Итого зимний период:</t>
  </si>
  <si>
    <t>Всего за год:</t>
  </si>
  <si>
    <t>Стоимость 1 м2    в год</t>
  </si>
  <si>
    <t>Директор ООО УО "Жилсервис"</t>
  </si>
  <si>
    <t>О.Н. Летников</t>
  </si>
  <si>
    <t>Экономист</t>
  </si>
  <si>
    <t>Н.И. Сергачева</t>
  </si>
  <si>
    <t>Налоги</t>
  </si>
  <si>
    <t>Месячная ставка</t>
  </si>
  <si>
    <t>30787</t>
  </si>
  <si>
    <t>Заработная плата рабочего 1 разряда в час</t>
  </si>
  <si>
    <t>Дератизация контейнерной площадки</t>
  </si>
  <si>
    <t>6 раз в год</t>
  </si>
  <si>
    <t>Дезинсекция контейнерной площадки</t>
  </si>
  <si>
    <t>14,48*2</t>
  </si>
  <si>
    <t>(7,5м2*2)</t>
  </si>
  <si>
    <t>15,01*2</t>
  </si>
  <si>
    <t>Всего за год на площадку  (24м2):</t>
  </si>
  <si>
    <t>мойка и дезинфекция контейнеров</t>
  </si>
  <si>
    <t>Всего по содержанию площадки</t>
  </si>
  <si>
    <t>рублей</t>
  </si>
  <si>
    <t>мелкий ремонт (покраска, замена колес)</t>
  </si>
  <si>
    <t>Всего по площадкев в год:</t>
  </si>
  <si>
    <t>53388,00</t>
  </si>
  <si>
    <t>72 раза в год</t>
  </si>
  <si>
    <t>8 раз в год</t>
  </si>
  <si>
    <t>9913,41</t>
  </si>
  <si>
    <t>40700,41</t>
  </si>
  <si>
    <t>246,67</t>
  </si>
  <si>
    <t>Стоимость 1 м2 (гр.5 *246,67 руб.  прил.2)</t>
  </si>
  <si>
    <t>48 раз в год</t>
  </si>
  <si>
    <t>2550,00</t>
  </si>
  <si>
    <t>26807,91</t>
  </si>
  <si>
    <t>82745,91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</si>
</sst>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"/>
  </numFmts>
  <fonts count="22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b/>
      <sz val="12"/>
      <name val="Times New Roman"/>
      <family val="1"/>
      <charset val="204"/>
    </font>
    <font>
      <sz val="11"/>
      <name val="Arial Cyr"/>
      <charset val="204"/>
    </font>
    <font>
      <b/>
      <sz val="12"/>
      <name val="Arial Cyr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name val="Arial Cyr"/>
      <charset val="204"/>
    </font>
    <font>
      <b/>
      <i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Arial Cyr"/>
      <charset val="204"/>
    </font>
    <font>
      <sz val="9"/>
      <name val="Arial Cyr"/>
      <charset val="204"/>
    </font>
    <font>
      <b/>
      <i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Alignment="1">
      <alignment vertical="center"/>
    </xf>
    <xf numFmtId="49" fontId="3" fillId="0" borderId="0" xfId="0" applyNumberFormat="1" applyFont="1" applyFill="1" applyAlignment="1">
      <alignment horizontal="center" vertical="center"/>
    </xf>
    <xf numFmtId="164" fontId="1" fillId="0" borderId="0" xfId="0" applyNumberFormat="1" applyFont="1" applyFill="1" applyAlignment="1">
      <alignment vertical="center"/>
    </xf>
    <xf numFmtId="49" fontId="1" fillId="0" borderId="0" xfId="0" applyNumberFormat="1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0" fontId="10" fillId="0" borderId="0" xfId="0" applyFont="1" applyAlignment="1">
      <alignment horizontal="center" wrapText="1"/>
    </xf>
    <xf numFmtId="1" fontId="7" fillId="0" borderId="0" xfId="0" applyNumberFormat="1" applyFont="1" applyFill="1" applyAlignment="1">
      <alignment horizontal="center"/>
    </xf>
    <xf numFmtId="1" fontId="10" fillId="0" borderId="0" xfId="0" applyNumberFormat="1" applyFont="1" applyFill="1" applyAlignment="1">
      <alignment horizontal="center"/>
    </xf>
    <xf numFmtId="1" fontId="10" fillId="0" borderId="0" xfId="0" applyNumberFormat="1" applyFont="1" applyFill="1" applyAlignment="1"/>
    <xf numFmtId="164" fontId="10" fillId="0" borderId="1" xfId="0" applyNumberFormat="1" applyFont="1" applyFill="1" applyBorder="1" applyAlignment="1">
      <alignment vertical="center" wrapText="1"/>
    </xf>
    <xf numFmtId="164" fontId="10" fillId="0" borderId="2" xfId="0" applyNumberFormat="1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/>
    </xf>
    <xf numFmtId="2" fontId="10" fillId="0" borderId="2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left" vertical="center"/>
    </xf>
    <xf numFmtId="164" fontId="1" fillId="0" borderId="2" xfId="0" applyNumberFormat="1" applyFont="1" applyFill="1" applyBorder="1" applyAlignment="1">
      <alignment vertical="center"/>
    </xf>
    <xf numFmtId="1" fontId="10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 wrapText="1"/>
    </xf>
    <xf numFmtId="49" fontId="10" fillId="0" borderId="2" xfId="0" applyNumberFormat="1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/>
    </xf>
    <xf numFmtId="1" fontId="10" fillId="0" borderId="2" xfId="0" applyNumberFormat="1" applyFont="1" applyFill="1" applyBorder="1" applyAlignment="1">
      <alignment horizontal="left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/>
    </xf>
    <xf numFmtId="2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" fontId="10" fillId="0" borderId="2" xfId="0" applyNumberFormat="1" applyFont="1" applyFill="1" applyBorder="1" applyAlignment="1">
      <alignment vertical="center" wrapText="1"/>
    </xf>
    <xf numFmtId="2" fontId="4" fillId="0" borderId="2" xfId="0" applyNumberFormat="1" applyFont="1" applyFill="1" applyBorder="1" applyAlignment="1">
      <alignment horizontal="center" vertical="center"/>
    </xf>
    <xf numFmtId="165" fontId="10" fillId="0" borderId="2" xfId="0" applyNumberFormat="1" applyFont="1" applyFill="1" applyBorder="1" applyAlignment="1">
      <alignment horizontal="center" vertical="center" wrapText="1"/>
    </xf>
    <xf numFmtId="165" fontId="10" fillId="0" borderId="2" xfId="0" applyNumberFormat="1" applyFont="1" applyFill="1" applyBorder="1" applyAlignment="1">
      <alignment horizontal="center" vertical="center"/>
    </xf>
    <xf numFmtId="0" fontId="4" fillId="0" borderId="0" xfId="0" applyFont="1"/>
    <xf numFmtId="1" fontId="1" fillId="0" borderId="0" xfId="0" applyNumberFormat="1" applyFont="1" applyFill="1" applyAlignment="1">
      <alignment horizontal="center"/>
    </xf>
    <xf numFmtId="0" fontId="1" fillId="0" borderId="0" xfId="0" applyFont="1" applyAlignment="1">
      <alignment horizontal="center" wrapText="1"/>
    </xf>
    <xf numFmtId="1" fontId="1" fillId="0" borderId="0" xfId="0" applyNumberFormat="1" applyFont="1" applyFill="1" applyAlignment="1"/>
    <xf numFmtId="1" fontId="1" fillId="0" borderId="2" xfId="0" applyNumberFormat="1" applyFont="1" applyFill="1" applyBorder="1" applyAlignment="1">
      <alignment horizontal="center"/>
    </xf>
    <xf numFmtId="1" fontId="1" fillId="0" borderId="2" xfId="0" applyNumberFormat="1" applyFont="1" applyFill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left"/>
    </xf>
    <xf numFmtId="1" fontId="1" fillId="0" borderId="2" xfId="0" applyNumberFormat="1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2" fontId="10" fillId="0" borderId="2" xfId="0" applyNumberFormat="1" applyFont="1" applyFill="1" applyBorder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/>
    </xf>
    <xf numFmtId="1" fontId="11" fillId="0" borderId="2" xfId="0" applyNumberFormat="1" applyFont="1" applyFill="1" applyBorder="1" applyAlignment="1">
      <alignment horizontal="center" vertical="center"/>
    </xf>
    <xf numFmtId="1" fontId="11" fillId="0" borderId="2" xfId="0" applyNumberFormat="1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vertical="center" wrapText="1"/>
    </xf>
    <xf numFmtId="1" fontId="11" fillId="0" borderId="2" xfId="0" applyNumberFormat="1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1" fontId="14" fillId="0" borderId="2" xfId="0" applyNumberFormat="1" applyFont="1" applyFill="1" applyBorder="1" applyAlignment="1">
      <alignment vertical="center" wrapText="1"/>
    </xf>
    <xf numFmtId="0" fontId="15" fillId="0" borderId="2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2" fontId="13" fillId="0" borderId="2" xfId="0" applyNumberFormat="1" applyFont="1" applyFill="1" applyBorder="1" applyAlignment="1">
      <alignment horizontal="center" vertical="center"/>
    </xf>
    <xf numFmtId="2" fontId="17" fillId="0" borderId="2" xfId="0" applyNumberFormat="1" applyFont="1" applyFill="1" applyBorder="1" applyAlignment="1">
      <alignment horizontal="center" vertical="center"/>
    </xf>
    <xf numFmtId="2" fontId="9" fillId="0" borderId="2" xfId="0" applyNumberFormat="1" applyFont="1" applyFill="1" applyBorder="1" applyAlignment="1">
      <alignment horizontal="center" vertical="center"/>
    </xf>
    <xf numFmtId="1" fontId="11" fillId="0" borderId="0" xfId="0" applyNumberFormat="1" applyFont="1" applyFill="1" applyBorder="1" applyAlignment="1">
      <alignment horizontal="center" vertical="center"/>
    </xf>
    <xf numFmtId="1" fontId="11" fillId="0" borderId="0" xfId="0" applyNumberFormat="1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 wrapText="1"/>
    </xf>
    <xf numFmtId="1" fontId="11" fillId="0" borderId="0" xfId="0" applyNumberFormat="1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 wrapText="1"/>
    </xf>
    <xf numFmtId="2" fontId="9" fillId="0" borderId="0" xfId="0" applyNumberFormat="1" applyFont="1" applyFill="1" applyBorder="1" applyAlignment="1">
      <alignment horizontal="center" vertical="center"/>
    </xf>
    <xf numFmtId="1" fontId="1" fillId="0" borderId="0" xfId="0" applyNumberFormat="1" applyFont="1" applyFill="1" applyAlignment="1">
      <alignment horizontal="left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/>
    <xf numFmtId="1" fontId="18" fillId="0" borderId="2" xfId="0" applyNumberFormat="1" applyFont="1" applyFill="1" applyBorder="1" applyAlignment="1">
      <alignment horizontal="center"/>
    </xf>
    <xf numFmtId="1" fontId="18" fillId="0" borderId="2" xfId="0" applyNumberFormat="1" applyFont="1" applyFill="1" applyBorder="1" applyAlignment="1">
      <alignment horizontal="left"/>
    </xf>
    <xf numFmtId="164" fontId="18" fillId="0" borderId="2" xfId="0" applyNumberFormat="1" applyFont="1" applyFill="1" applyBorder="1" applyAlignment="1">
      <alignment horizontal="center" vertical="center"/>
    </xf>
    <xf numFmtId="0" fontId="18" fillId="0" borderId="0" xfId="0" applyFont="1"/>
    <xf numFmtId="0" fontId="17" fillId="0" borderId="0" xfId="0" applyFont="1"/>
    <xf numFmtId="0" fontId="19" fillId="0" borderId="0" xfId="0" applyFont="1"/>
    <xf numFmtId="0" fontId="10" fillId="0" borderId="2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1" fontId="12" fillId="0" borderId="2" xfId="0" applyNumberFormat="1" applyFont="1" applyFill="1" applyBorder="1" applyAlignment="1">
      <alignment horizontal="center" vertical="center"/>
    </xf>
    <xf numFmtId="1" fontId="12" fillId="0" borderId="2" xfId="0" applyNumberFormat="1" applyFont="1" applyFill="1" applyBorder="1" applyAlignment="1">
      <alignment vertical="center" wrapText="1"/>
    </xf>
    <xf numFmtId="164" fontId="12" fillId="0" borderId="2" xfId="0" applyNumberFormat="1" applyFont="1" applyFill="1" applyBorder="1" applyAlignment="1">
      <alignment vertical="center" wrapText="1"/>
    </xf>
    <xf numFmtId="164" fontId="12" fillId="0" borderId="1" xfId="0" applyNumberFormat="1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2" fontId="12" fillId="0" borderId="2" xfId="0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12" fillId="0" borderId="2" xfId="0" applyFont="1" applyFill="1" applyBorder="1" applyAlignment="1">
      <alignment vertical="center" wrapText="1"/>
    </xf>
    <xf numFmtId="0" fontId="21" fillId="0" borderId="2" xfId="0" applyFont="1" applyFill="1" applyBorder="1" applyAlignment="1">
      <alignment horizontal="center" vertical="center"/>
    </xf>
    <xf numFmtId="1" fontId="18" fillId="0" borderId="0" xfId="0" applyNumberFormat="1" applyFont="1" applyFill="1" applyAlignment="1">
      <alignment horizontal="center"/>
    </xf>
    <xf numFmtId="164" fontId="18" fillId="0" borderId="0" xfId="0" applyNumberFormat="1" applyFont="1" applyFill="1" applyAlignment="1">
      <alignment vertical="center"/>
    </xf>
    <xf numFmtId="49" fontId="18" fillId="0" borderId="0" xfId="0" applyNumberFormat="1" applyFont="1" applyFill="1" applyAlignment="1">
      <alignment horizontal="center" vertical="center"/>
    </xf>
    <xf numFmtId="0" fontId="18" fillId="0" borderId="0" xfId="0" applyFont="1" applyAlignment="1">
      <alignment horizontal="center" wrapText="1"/>
    </xf>
    <xf numFmtId="1" fontId="12" fillId="0" borderId="3" xfId="0" applyNumberFormat="1" applyFont="1" applyFill="1" applyBorder="1" applyAlignment="1">
      <alignment horizontal="center" vertical="center"/>
    </xf>
    <xf numFmtId="1" fontId="12" fillId="0" borderId="4" xfId="0" applyNumberFormat="1" applyFont="1" applyFill="1" applyBorder="1" applyAlignment="1">
      <alignment horizontal="center" vertical="center"/>
    </xf>
    <xf numFmtId="1" fontId="12" fillId="0" borderId="1" xfId="0" applyNumberFormat="1" applyFont="1" applyFill="1" applyBorder="1" applyAlignment="1">
      <alignment horizontal="center" vertical="center"/>
    </xf>
    <xf numFmtId="1" fontId="6" fillId="0" borderId="0" xfId="0" applyNumberFormat="1" applyFont="1" applyFill="1" applyAlignment="1">
      <alignment horizontal="center" wrapText="1"/>
    </xf>
    <xf numFmtId="1" fontId="6" fillId="0" borderId="0" xfId="0" applyNumberFormat="1" applyFont="1" applyFill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8" fillId="0" borderId="3" xfId="0" applyNumberFormat="1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topLeftCell="A19" zoomScaleNormal="100" workbookViewId="0">
      <selection activeCell="G28" sqref="G28"/>
    </sheetView>
  </sheetViews>
  <sheetFormatPr defaultRowHeight="15.5" x14ac:dyDescent="0.3"/>
  <cols>
    <col min="1" max="1" width="8.81640625" style="12" customWidth="1"/>
    <col min="2" max="2" width="43.6328125" style="12" customWidth="1"/>
    <col min="3" max="3" width="11.6328125" style="8" customWidth="1"/>
    <col min="4" max="4" width="13.26953125" style="10" customWidth="1"/>
    <col min="5" max="5" width="15.54296875" style="11" customWidth="1"/>
    <col min="6" max="6" width="13.453125" customWidth="1"/>
    <col min="7" max="8" width="13.7265625" customWidth="1"/>
  </cols>
  <sheetData>
    <row r="1" spans="1:10" s="2" customFormat="1" ht="17.5" customHeight="1" x14ac:dyDescent="0.35">
      <c r="A1" s="107" t="s">
        <v>17</v>
      </c>
      <c r="B1" s="107"/>
      <c r="C1" s="107"/>
      <c r="D1" s="107"/>
      <c r="E1" s="107"/>
      <c r="F1" s="107"/>
    </row>
    <row r="2" spans="1:10" s="2" customFormat="1" ht="6.75" customHeight="1" x14ac:dyDescent="0.35">
      <c r="A2" s="12"/>
      <c r="B2" s="12"/>
      <c r="C2" s="6"/>
      <c r="D2" s="7"/>
      <c r="E2" s="11"/>
    </row>
    <row r="3" spans="1:10" s="2" customFormat="1" ht="79.5" customHeight="1" x14ac:dyDescent="0.35">
      <c r="A3" s="32" t="s">
        <v>1</v>
      </c>
      <c r="B3" s="32" t="s">
        <v>2</v>
      </c>
      <c r="C3" s="19" t="s">
        <v>15</v>
      </c>
      <c r="D3" s="19" t="s">
        <v>3</v>
      </c>
      <c r="E3" s="19" t="s">
        <v>4</v>
      </c>
      <c r="F3" s="48" t="s">
        <v>48</v>
      </c>
      <c r="G3" s="55" t="s">
        <v>16</v>
      </c>
      <c r="H3" s="48" t="s">
        <v>21</v>
      </c>
      <c r="I3" s="54"/>
    </row>
    <row r="4" spans="1:10" s="31" customFormat="1" ht="20.5" customHeight="1" x14ac:dyDescent="0.25">
      <c r="A4" s="30">
        <v>1</v>
      </c>
      <c r="B4" s="30">
        <v>2</v>
      </c>
      <c r="C4" s="30">
        <v>3</v>
      </c>
      <c r="D4" s="30">
        <v>4</v>
      </c>
      <c r="E4" s="30">
        <v>5</v>
      </c>
      <c r="F4" s="20">
        <v>6</v>
      </c>
      <c r="G4" s="56">
        <v>7</v>
      </c>
      <c r="H4" s="56">
        <v>8</v>
      </c>
      <c r="I4" s="51"/>
    </row>
    <row r="5" spans="1:10" s="3" customFormat="1" ht="19.5" customHeight="1" x14ac:dyDescent="0.25">
      <c r="A5" s="104" t="s">
        <v>5</v>
      </c>
      <c r="B5" s="105"/>
      <c r="C5" s="105"/>
      <c r="D5" s="106"/>
      <c r="E5" s="21"/>
      <c r="F5" s="49"/>
      <c r="G5" s="48"/>
      <c r="H5" s="32"/>
      <c r="I5" s="52"/>
    </row>
    <row r="6" spans="1:10" s="3" customFormat="1" ht="50" customHeight="1" x14ac:dyDescent="0.25">
      <c r="A6" s="25">
        <v>1</v>
      </c>
      <c r="B6" s="35" t="s">
        <v>6</v>
      </c>
      <c r="C6" s="21">
        <v>1.46</v>
      </c>
      <c r="D6" s="38">
        <f>C6/60</f>
        <v>2.4333333333333332E-2</v>
      </c>
      <c r="E6" s="37">
        <f>D6*1.12</f>
        <v>2.7253333333333334E-2</v>
      </c>
      <c r="F6" s="50">
        <f>E6*246.67</f>
        <v>6.7225797333333333</v>
      </c>
      <c r="G6" s="21" t="s">
        <v>43</v>
      </c>
      <c r="H6" s="18">
        <f>F6*72</f>
        <v>484.02574079999999</v>
      </c>
      <c r="I6" s="52"/>
    </row>
    <row r="7" spans="1:10" s="3" customFormat="1" ht="29.5" customHeight="1" x14ac:dyDescent="0.25">
      <c r="A7" s="25">
        <v>2</v>
      </c>
      <c r="B7" s="35" t="s">
        <v>30</v>
      </c>
      <c r="C7" s="16"/>
      <c r="D7" s="16"/>
      <c r="E7" s="21"/>
      <c r="F7" s="49">
        <v>14.48</v>
      </c>
      <c r="G7" s="86" t="s">
        <v>31</v>
      </c>
      <c r="H7" s="50">
        <f>F7*6</f>
        <v>86.88</v>
      </c>
      <c r="I7" s="52" t="s">
        <v>33</v>
      </c>
      <c r="J7" s="87" t="s">
        <v>34</v>
      </c>
    </row>
    <row r="8" spans="1:10" s="3" customFormat="1" ht="23.5" customHeight="1" x14ac:dyDescent="0.25">
      <c r="A8" s="25">
        <v>3</v>
      </c>
      <c r="B8" s="35" t="s">
        <v>32</v>
      </c>
      <c r="C8" s="16"/>
      <c r="D8" s="15"/>
      <c r="E8" s="21"/>
      <c r="F8" s="49">
        <v>15.01</v>
      </c>
      <c r="G8" s="86" t="s">
        <v>31</v>
      </c>
      <c r="H8" s="50">
        <f>F8*6</f>
        <v>90.06</v>
      </c>
      <c r="I8" s="52" t="s">
        <v>35</v>
      </c>
    </row>
    <row r="9" spans="1:10" s="3" customFormat="1" ht="7" customHeight="1" x14ac:dyDescent="0.25">
      <c r="A9" s="25"/>
      <c r="B9" s="35"/>
      <c r="C9" s="16"/>
      <c r="D9" s="15"/>
      <c r="E9" s="21"/>
      <c r="F9" s="49"/>
      <c r="G9" s="22"/>
      <c r="H9" s="50"/>
      <c r="I9" s="52"/>
    </row>
    <row r="10" spans="1:10" s="97" customFormat="1" ht="21.5" customHeight="1" x14ac:dyDescent="0.25">
      <c r="A10" s="88"/>
      <c r="B10" s="89" t="s">
        <v>18</v>
      </c>
      <c r="C10" s="90"/>
      <c r="D10" s="91"/>
      <c r="E10" s="92"/>
      <c r="F10" s="93"/>
      <c r="G10" s="94"/>
      <c r="H10" s="95">
        <f>SUM(H6:H9)</f>
        <v>660.96574080000005</v>
      </c>
      <c r="I10" s="96"/>
    </row>
    <row r="11" spans="1:10" s="66" customFormat="1" ht="17.5" customHeight="1" x14ac:dyDescent="0.25">
      <c r="A11" s="104" t="s">
        <v>12</v>
      </c>
      <c r="B11" s="105"/>
      <c r="C11" s="105"/>
      <c r="D11" s="106"/>
      <c r="E11" s="63"/>
      <c r="F11" s="64"/>
      <c r="G11" s="62"/>
      <c r="H11" s="67"/>
      <c r="I11" s="65"/>
    </row>
    <row r="12" spans="1:10" s="3" customFormat="1" ht="43.5" customHeight="1" x14ac:dyDescent="0.25">
      <c r="A12" s="25">
        <v>1</v>
      </c>
      <c r="B12" s="29" t="s">
        <v>13</v>
      </c>
      <c r="C12" s="18">
        <v>3.6</v>
      </c>
      <c r="D12" s="38">
        <f t="shared" ref="D12:D14" si="0">C12/60</f>
        <v>6.0000000000000005E-2</v>
      </c>
      <c r="E12" s="37">
        <f t="shared" ref="E12:E14" si="1">D12*1.12</f>
        <v>6.720000000000001E-2</v>
      </c>
      <c r="F12" s="50">
        <f>E12*246.67</f>
        <v>16.576224</v>
      </c>
      <c r="G12" s="21" t="s">
        <v>44</v>
      </c>
      <c r="H12" s="50">
        <f>F12*8</f>
        <v>132.609792</v>
      </c>
      <c r="I12" s="52"/>
    </row>
    <row r="13" spans="1:10" s="3" customFormat="1" ht="45.5" customHeight="1" x14ac:dyDescent="0.25">
      <c r="A13" s="25">
        <v>2</v>
      </c>
      <c r="B13" s="29" t="s">
        <v>6</v>
      </c>
      <c r="C13" s="18">
        <v>1.46</v>
      </c>
      <c r="D13" s="38">
        <f t="shared" si="0"/>
        <v>2.4333333333333332E-2</v>
      </c>
      <c r="E13" s="37">
        <f t="shared" si="1"/>
        <v>2.7253333333333334E-2</v>
      </c>
      <c r="F13" s="50">
        <f>E13*246.67</f>
        <v>6.7225797333333333</v>
      </c>
      <c r="G13" s="21" t="s">
        <v>49</v>
      </c>
      <c r="H13" s="50">
        <f>F13*44</f>
        <v>295.79350826666666</v>
      </c>
      <c r="I13" s="52"/>
    </row>
    <row r="14" spans="1:10" s="3" customFormat="1" ht="44" customHeight="1" x14ac:dyDescent="0.25">
      <c r="A14" s="25">
        <v>3</v>
      </c>
      <c r="B14" s="35" t="s">
        <v>14</v>
      </c>
      <c r="C14" s="18">
        <v>0.75</v>
      </c>
      <c r="D14" s="38">
        <f t="shared" si="0"/>
        <v>1.2500000000000001E-2</v>
      </c>
      <c r="E14" s="37">
        <f t="shared" si="1"/>
        <v>1.4000000000000002E-2</v>
      </c>
      <c r="F14" s="50">
        <f>E14*246.67</f>
        <v>3.4533800000000001</v>
      </c>
      <c r="G14" s="18" t="s">
        <v>44</v>
      </c>
      <c r="H14" s="50">
        <f>F14*8</f>
        <v>27.627040000000001</v>
      </c>
      <c r="I14" s="52"/>
    </row>
    <row r="15" spans="1:10" s="3" customFormat="1" ht="7" customHeight="1" x14ac:dyDescent="0.25">
      <c r="A15" s="25"/>
      <c r="B15" s="35"/>
      <c r="C15" s="26"/>
      <c r="D15" s="27"/>
      <c r="E15" s="21"/>
      <c r="F15" s="33" t="s">
        <v>0</v>
      </c>
      <c r="G15" s="22"/>
      <c r="H15" s="36"/>
      <c r="I15" s="52"/>
    </row>
    <row r="16" spans="1:10" s="97" customFormat="1" ht="18" customHeight="1" x14ac:dyDescent="0.25">
      <c r="A16" s="88"/>
      <c r="B16" s="89" t="s">
        <v>19</v>
      </c>
      <c r="C16" s="98"/>
      <c r="D16" s="98"/>
      <c r="E16" s="92"/>
      <c r="F16" s="99"/>
      <c r="G16" s="94"/>
      <c r="H16" s="68">
        <f>SUM(H12:H15)</f>
        <v>456.03034026666666</v>
      </c>
      <c r="I16" s="96"/>
    </row>
    <row r="17" spans="1:9" s="4" customFormat="1" ht="6.5" customHeight="1" x14ac:dyDescent="0.25">
      <c r="A17" s="25"/>
      <c r="B17" s="35"/>
      <c r="C17" s="26"/>
      <c r="D17" s="23"/>
      <c r="E17" s="21"/>
      <c r="F17" s="34"/>
      <c r="G17" s="28"/>
      <c r="H17" s="69"/>
      <c r="I17" s="53"/>
    </row>
    <row r="18" spans="1:9" s="4" customFormat="1" ht="24" customHeight="1" x14ac:dyDescent="0.25">
      <c r="A18" s="57"/>
      <c r="B18" s="58" t="s">
        <v>20</v>
      </c>
      <c r="C18" s="59"/>
      <c r="D18" s="60"/>
      <c r="E18" s="61"/>
      <c r="F18" s="34"/>
      <c r="G18" s="28"/>
      <c r="H18" s="69">
        <f>H10+H16</f>
        <v>1116.9960810666666</v>
      </c>
      <c r="I18" s="53"/>
    </row>
    <row r="19" spans="1:9" s="4" customFormat="1" ht="24" customHeight="1" x14ac:dyDescent="0.25">
      <c r="A19" s="57"/>
      <c r="B19" s="58" t="s">
        <v>36</v>
      </c>
      <c r="C19" s="59"/>
      <c r="D19" s="60"/>
      <c r="E19" s="61"/>
      <c r="F19" s="34"/>
      <c r="G19" s="28"/>
      <c r="H19" s="69">
        <f>H18*24</f>
        <v>26807.9059456</v>
      </c>
      <c r="I19" s="53"/>
    </row>
    <row r="20" spans="1:9" s="4" customFormat="1" ht="24" customHeight="1" x14ac:dyDescent="0.25">
      <c r="A20" s="70"/>
      <c r="B20" s="71"/>
      <c r="C20" s="72"/>
      <c r="D20" s="73"/>
      <c r="E20" s="74"/>
      <c r="F20" s="5"/>
      <c r="G20" s="17"/>
      <c r="H20" s="75"/>
      <c r="I20" s="53"/>
    </row>
    <row r="21" spans="1:9" s="1" customFormat="1" ht="18.5" customHeight="1" x14ac:dyDescent="0.35">
      <c r="A21" s="13"/>
      <c r="B21" s="14"/>
      <c r="C21" s="8"/>
      <c r="D21" s="9"/>
      <c r="E21" s="11"/>
      <c r="G21" s="39"/>
      <c r="H21" s="39"/>
      <c r="I21" s="39"/>
    </row>
    <row r="22" spans="1:9" s="1" customFormat="1" ht="23.5" customHeight="1" x14ac:dyDescent="0.35">
      <c r="A22" s="13"/>
      <c r="B22" s="108" t="s">
        <v>7</v>
      </c>
      <c r="C22" s="108"/>
      <c r="D22" s="108"/>
      <c r="E22" s="108"/>
      <c r="F22" s="108"/>
      <c r="G22" s="39"/>
      <c r="H22" s="39"/>
      <c r="I22" s="39"/>
    </row>
    <row r="23" spans="1:9" x14ac:dyDescent="0.35">
      <c r="A23" s="40"/>
      <c r="B23" s="42"/>
      <c r="C23" s="42"/>
      <c r="D23" s="9"/>
      <c r="E23" s="41"/>
      <c r="F23" s="1"/>
      <c r="G23" s="39"/>
      <c r="H23" s="39"/>
      <c r="I23" s="39"/>
    </row>
    <row r="24" spans="1:9" x14ac:dyDescent="0.35">
      <c r="A24" s="40"/>
      <c r="B24" s="40"/>
      <c r="D24" s="9"/>
      <c r="E24" s="41"/>
      <c r="F24" s="1"/>
      <c r="G24" s="39"/>
      <c r="H24" s="39"/>
      <c r="I24" s="39"/>
    </row>
    <row r="25" spans="1:9" ht="31" customHeight="1" x14ac:dyDescent="0.35">
      <c r="A25" s="20" t="s">
        <v>1</v>
      </c>
      <c r="B25" s="44" t="s">
        <v>8</v>
      </c>
      <c r="C25" s="45" t="s">
        <v>9</v>
      </c>
      <c r="D25" s="109" t="s">
        <v>10</v>
      </c>
      <c r="E25" s="110"/>
      <c r="F25" s="1"/>
      <c r="G25" s="39"/>
      <c r="H25" s="39"/>
      <c r="I25" s="39"/>
    </row>
    <row r="26" spans="1:9" ht="21" customHeight="1" x14ac:dyDescent="0.35">
      <c r="A26" s="44">
        <v>1</v>
      </c>
      <c r="B26" s="47" t="s">
        <v>27</v>
      </c>
      <c r="C26" s="45"/>
      <c r="D26" s="109" t="s">
        <v>28</v>
      </c>
      <c r="E26" s="110"/>
      <c r="F26" s="79"/>
      <c r="G26" s="39"/>
      <c r="H26" s="39"/>
      <c r="I26" s="39"/>
    </row>
    <row r="27" spans="1:9" x14ac:dyDescent="0.35">
      <c r="A27" s="43">
        <v>3</v>
      </c>
      <c r="B27" s="46" t="s">
        <v>26</v>
      </c>
      <c r="C27" s="45">
        <v>32.200000000000003</v>
      </c>
      <c r="D27" s="109" t="s">
        <v>45</v>
      </c>
      <c r="E27" s="110"/>
      <c r="F27" s="1"/>
      <c r="G27" s="39"/>
      <c r="H27" s="39"/>
      <c r="I27" s="39"/>
    </row>
    <row r="28" spans="1:9" x14ac:dyDescent="0.35">
      <c r="A28" s="43"/>
      <c r="B28" s="46" t="s">
        <v>11</v>
      </c>
      <c r="C28" s="24"/>
      <c r="D28" s="109" t="s">
        <v>46</v>
      </c>
      <c r="E28" s="110"/>
      <c r="F28" s="1"/>
      <c r="G28" s="39"/>
      <c r="H28" s="39"/>
      <c r="I28" s="39"/>
    </row>
    <row r="29" spans="1:9" ht="9" customHeight="1" x14ac:dyDescent="0.35">
      <c r="A29" s="43"/>
      <c r="B29" s="46"/>
      <c r="C29" s="24"/>
      <c r="D29" s="77"/>
      <c r="E29" s="78"/>
      <c r="F29" s="1"/>
      <c r="G29" s="39"/>
      <c r="H29" s="39"/>
      <c r="I29" s="39"/>
    </row>
    <row r="30" spans="1:9" s="85" customFormat="1" x14ac:dyDescent="0.35">
      <c r="A30" s="80">
        <v>4</v>
      </c>
      <c r="B30" s="81" t="s">
        <v>29</v>
      </c>
      <c r="C30" s="82"/>
      <c r="D30" s="111" t="s">
        <v>47</v>
      </c>
      <c r="E30" s="112"/>
      <c r="F30" s="83"/>
      <c r="G30" s="84"/>
      <c r="H30" s="84"/>
      <c r="I30" s="84"/>
    </row>
    <row r="31" spans="1:9" x14ac:dyDescent="0.35">
      <c r="A31" s="43"/>
      <c r="B31" s="43"/>
      <c r="C31" s="24"/>
      <c r="D31" s="109"/>
      <c r="E31" s="110"/>
      <c r="F31" s="1"/>
      <c r="G31" s="39"/>
      <c r="H31" s="39"/>
      <c r="I31" s="39"/>
    </row>
    <row r="32" spans="1:9" ht="20.5" customHeight="1" x14ac:dyDescent="0.35">
      <c r="A32" s="40"/>
      <c r="B32" s="40"/>
      <c r="D32" s="9"/>
      <c r="E32" s="41"/>
      <c r="F32" s="1"/>
      <c r="G32" s="39"/>
      <c r="H32" s="39"/>
      <c r="I32" s="39"/>
    </row>
    <row r="33" spans="1:6" s="85" customFormat="1" x14ac:dyDescent="0.35">
      <c r="A33" s="100"/>
      <c r="B33" s="100" t="s">
        <v>41</v>
      </c>
      <c r="C33" s="101"/>
      <c r="D33" s="102" t="s">
        <v>52</v>
      </c>
      <c r="E33" s="103" t="s">
        <v>39</v>
      </c>
      <c r="F33" s="83"/>
    </row>
    <row r="34" spans="1:6" x14ac:dyDescent="0.35">
      <c r="A34" s="40"/>
      <c r="B34" s="40" t="s">
        <v>38</v>
      </c>
      <c r="D34" s="9" t="s">
        <v>51</v>
      </c>
      <c r="E34" s="41" t="s">
        <v>39</v>
      </c>
      <c r="F34" s="1"/>
    </row>
    <row r="35" spans="1:6" x14ac:dyDescent="0.35">
      <c r="A35" s="40"/>
      <c r="B35" s="40" t="s">
        <v>37</v>
      </c>
      <c r="D35" s="9" t="s">
        <v>42</v>
      </c>
      <c r="E35" s="41"/>
      <c r="F35" s="1"/>
    </row>
    <row r="36" spans="1:6" x14ac:dyDescent="0.35">
      <c r="A36" s="40"/>
      <c r="B36" s="40" t="s">
        <v>40</v>
      </c>
      <c r="D36" s="9" t="s">
        <v>50</v>
      </c>
      <c r="E36" s="41"/>
      <c r="F36" s="1"/>
    </row>
    <row r="37" spans="1:6" x14ac:dyDescent="0.35">
      <c r="A37" s="40"/>
      <c r="B37" s="40"/>
      <c r="D37" s="9"/>
      <c r="E37" s="41"/>
      <c r="F37" s="1"/>
    </row>
    <row r="38" spans="1:6" x14ac:dyDescent="0.35">
      <c r="A38" s="40"/>
      <c r="B38" s="40"/>
      <c r="D38" s="9"/>
      <c r="E38" s="41"/>
      <c r="F38" s="1"/>
    </row>
    <row r="39" spans="1:6" x14ac:dyDescent="0.35">
      <c r="A39" s="40"/>
      <c r="B39" s="40"/>
      <c r="D39" s="9"/>
      <c r="E39" s="41"/>
      <c r="F39" s="1"/>
    </row>
    <row r="40" spans="1:6" x14ac:dyDescent="0.35">
      <c r="A40" s="40"/>
      <c r="B40" s="40"/>
      <c r="D40" s="9"/>
      <c r="E40" s="41"/>
      <c r="F40" s="1"/>
    </row>
    <row r="41" spans="1:6" x14ac:dyDescent="0.35">
      <c r="A41" s="40"/>
      <c r="B41" s="76" t="s">
        <v>22</v>
      </c>
      <c r="D41" s="9"/>
      <c r="E41" s="41" t="s">
        <v>23</v>
      </c>
      <c r="F41" s="1"/>
    </row>
    <row r="42" spans="1:6" x14ac:dyDescent="0.35">
      <c r="A42" s="40"/>
      <c r="B42" s="40"/>
      <c r="D42" s="9"/>
      <c r="E42" s="41"/>
      <c r="F42" s="1"/>
    </row>
    <row r="43" spans="1:6" x14ac:dyDescent="0.35">
      <c r="A43" s="40"/>
      <c r="B43" s="76" t="s">
        <v>24</v>
      </c>
      <c r="D43" s="9"/>
      <c r="E43" s="41" t="s">
        <v>25</v>
      </c>
      <c r="F43" s="1"/>
    </row>
    <row r="44" spans="1:6" x14ac:dyDescent="0.35">
      <c r="A44" s="40"/>
      <c r="B44" s="40"/>
      <c r="D44" s="9"/>
      <c r="E44" s="41"/>
      <c r="F44" s="1"/>
    </row>
    <row r="45" spans="1:6" x14ac:dyDescent="0.35">
      <c r="A45" s="40"/>
      <c r="B45" s="40"/>
      <c r="D45" s="9"/>
      <c r="E45" s="41"/>
      <c r="F45" s="1"/>
    </row>
  </sheetData>
  <mergeCells count="10">
    <mergeCell ref="D27:E27"/>
    <mergeCell ref="A11:D11"/>
    <mergeCell ref="D28:E28"/>
    <mergeCell ref="D30:E30"/>
    <mergeCell ref="D31:E31"/>
    <mergeCell ref="A5:D5"/>
    <mergeCell ref="A1:F1"/>
    <mergeCell ref="B22:F22"/>
    <mergeCell ref="D25:E25"/>
    <mergeCell ref="D26:E26"/>
  </mergeCells>
  <phoneticPr fontId="0" type="noConversion"/>
  <pageMargins left="0.59055118110236227" right="0.59055118110236227" top="0.78740157480314965" bottom="0.39370078740157483" header="0.51181102362204722" footer="0.51181102362204722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FCARDS</vt:lpstr>
      <vt:lpstr>База_данных</vt:lpstr>
    </vt:vector>
  </TitlesOfParts>
  <Company>Tycoon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natash</dc:creator>
  <cp:lastModifiedBy>Пользователь Windows</cp:lastModifiedBy>
  <cp:lastPrinted>2024-06-04T03:30:51Z</cp:lastPrinted>
  <dcterms:created xsi:type="dcterms:W3CDTF">2011-05-25T05:44:46Z</dcterms:created>
  <dcterms:modified xsi:type="dcterms:W3CDTF">2024-06-04T03:31:13Z</dcterms:modified>
</cp:coreProperties>
</file>