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Титульный" sheetId="5" r:id="rId1"/>
    <sheet name="Свод" sheetId="6" r:id="rId2"/>
    <sheet name="Недвижимое" sheetId="1" r:id="rId3"/>
    <sheet name="Движимое." sheetId="4" r:id="rId4"/>
  </sheets>
  <calcPr calcId="124519"/>
</workbook>
</file>

<file path=xl/calcChain.xml><?xml version="1.0" encoding="utf-8"?>
<calcChain xmlns="http://schemas.openxmlformats.org/spreadsheetml/2006/main">
  <c r="D65" i="4"/>
  <c r="D75"/>
  <c r="D109"/>
  <c r="D125"/>
  <c r="I67"/>
  <c r="I69"/>
  <c r="I70" s="1"/>
  <c r="I4"/>
  <c r="G126" i="1"/>
  <c r="G104"/>
  <c r="F126"/>
  <c r="A7" i="4" l="1"/>
  <c r="A8" s="1"/>
  <c r="A9" s="1"/>
  <c r="A10" s="1"/>
  <c r="A11" s="1"/>
  <c r="A12" s="1"/>
  <c r="A5"/>
  <c r="A112"/>
  <c r="A113" s="1"/>
  <c r="A114" s="1"/>
  <c r="A115" s="1"/>
  <c r="A116" s="1"/>
  <c r="A117" s="1"/>
  <c r="A118" s="1"/>
  <c r="A119" s="1"/>
  <c r="A120" s="1"/>
  <c r="A121" s="1"/>
  <c r="A122" s="1"/>
  <c r="A123" s="1"/>
  <c r="A124" s="1"/>
  <c r="A78" l="1"/>
  <c r="A79" s="1"/>
  <c r="C65"/>
  <c r="A24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68"/>
  <c r="A69" s="1"/>
  <c r="A70" s="1"/>
  <c r="A71" s="1"/>
  <c r="A72" s="1"/>
  <c r="A73" s="1"/>
  <c r="A74" s="1"/>
  <c r="A80" l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44"/>
  <c r="A45" s="1"/>
  <c r="A46" s="1"/>
  <c r="A47" s="1"/>
  <c r="A48" s="1"/>
  <c r="A49" s="1"/>
  <c r="A50" s="1"/>
  <c r="A51" s="1"/>
  <c r="A52" s="1"/>
  <c r="A53" s="1"/>
  <c r="A54" s="1"/>
  <c r="H25" i="1"/>
  <c r="H24"/>
  <c r="A20"/>
  <c r="A21" s="1"/>
  <c r="A22" s="1"/>
  <c r="A23" s="1"/>
  <c r="C13" i="4"/>
  <c r="F104" i="1"/>
  <c r="C125" i="4"/>
  <c r="C109"/>
  <c r="A55" l="1"/>
  <c r="A56" s="1"/>
  <c r="A57" s="1"/>
  <c r="A58" s="1"/>
  <c r="A59" s="1"/>
  <c r="A60" s="1"/>
  <c r="A61" s="1"/>
  <c r="A62" s="1"/>
  <c r="A63" s="1"/>
  <c r="A64" s="1"/>
  <c r="I15"/>
  <c r="A73" i="1"/>
  <c r="A74" s="1"/>
  <c r="A75" s="1"/>
  <c r="A76" s="1"/>
  <c r="A77" s="1"/>
  <c r="A78" s="1"/>
  <c r="A79" s="1"/>
  <c r="A3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H26"/>
  <c r="H23"/>
  <c r="H22"/>
  <c r="H21"/>
  <c r="H20"/>
  <c r="H10"/>
  <c r="H12"/>
  <c r="H14"/>
  <c r="H15"/>
  <c r="H8"/>
  <c r="H11"/>
  <c r="H9"/>
  <c r="F27"/>
  <c r="F127" l="1"/>
  <c r="J4" i="4" s="1"/>
  <c r="A80" i="1" l="1"/>
  <c r="A81" s="1"/>
  <c r="A82" s="1"/>
  <c r="A83" s="1"/>
  <c r="A84" s="1"/>
  <c r="A85" s="1"/>
  <c r="A86" s="1"/>
  <c r="A87" s="1"/>
  <c r="A88" s="1"/>
  <c r="A89" s="1"/>
  <c r="A90" s="1"/>
  <c r="H19"/>
  <c r="H18"/>
  <c r="H17"/>
  <c r="H16"/>
  <c r="C75" i="4"/>
  <c r="C126" s="1"/>
  <c r="L12" i="6"/>
  <c r="A91" i="1" l="1"/>
  <c r="A92" s="1"/>
  <c r="A93" s="1"/>
  <c r="A94" s="1"/>
  <c r="A95" s="1"/>
  <c r="A96" s="1"/>
  <c r="A97" s="1"/>
  <c r="A98" s="1"/>
  <c r="A99" s="1"/>
  <c r="A100" s="1"/>
  <c r="A101" s="1"/>
  <c r="H27"/>
  <c r="J10" i="6"/>
  <c r="A102" i="1" l="1"/>
  <c r="A103"/>
  <c r="J12" i="6"/>
  <c r="J17"/>
  <c r="J20"/>
  <c r="M20" s="1"/>
  <c r="M11"/>
  <c r="M13"/>
  <c r="M21"/>
  <c r="M22"/>
  <c r="M24"/>
  <c r="L19"/>
  <c r="J19"/>
  <c r="D13" i="4" l="1"/>
  <c r="J9" i="6"/>
  <c r="J8" s="1"/>
  <c r="M19"/>
  <c r="L18"/>
  <c r="J18"/>
  <c r="L17"/>
  <c r="M17" s="1"/>
  <c r="J15"/>
  <c r="J23"/>
  <c r="L16"/>
  <c r="J16"/>
  <c r="G106" i="1"/>
  <c r="G127" s="1"/>
  <c r="L15" i="6" l="1"/>
  <c r="L14" s="1"/>
  <c r="D126" i="4"/>
  <c r="L10" i="6"/>
  <c r="M10" s="1"/>
  <c r="J14"/>
  <c r="J7" s="1"/>
  <c r="J25" s="1"/>
  <c r="M16"/>
  <c r="M18"/>
  <c r="M12"/>
  <c r="M23"/>
  <c r="G27" i="1"/>
  <c r="M14" i="6" l="1"/>
  <c r="M9"/>
  <c r="L9"/>
  <c r="L8" l="1"/>
  <c r="L7" s="1"/>
  <c r="L25" s="1"/>
  <c r="M8"/>
  <c r="M7"/>
  <c r="M25" s="1"/>
</calcChain>
</file>

<file path=xl/sharedStrings.xml><?xml version="1.0" encoding="utf-8"?>
<sst xmlns="http://schemas.openxmlformats.org/spreadsheetml/2006/main" count="785" uniqueCount="537">
  <si>
    <t>№ п/п</t>
  </si>
  <si>
    <t>Гагарина 24-3</t>
  </si>
  <si>
    <t>Гагарина 24-7</t>
  </si>
  <si>
    <t>Гагарина 26-3</t>
  </si>
  <si>
    <t>Гагарина 26-8</t>
  </si>
  <si>
    <t>Гагарина 28-7</t>
  </si>
  <si>
    <t>Гагарина 28-8</t>
  </si>
  <si>
    <t>Гагарина 30-2</t>
  </si>
  <si>
    <t>Гагарина 30-8</t>
  </si>
  <si>
    <t>Горького 1-5(18)</t>
  </si>
  <si>
    <t>Кокоревская 4-2</t>
  </si>
  <si>
    <t>Кооперативная 33 (1)</t>
  </si>
  <si>
    <t>Королева 13-2</t>
  </si>
  <si>
    <t>Кравченко 3-1</t>
  </si>
  <si>
    <t>Ленина 2-4</t>
  </si>
  <si>
    <t>Ленина 3-6</t>
  </si>
  <si>
    <t>Ленина 4-14</t>
  </si>
  <si>
    <t>Ленина 5-9</t>
  </si>
  <si>
    <t>Почтовая 3-1</t>
  </si>
  <si>
    <t>Свердлова 7-10</t>
  </si>
  <si>
    <t>Советская 21-12</t>
  </si>
  <si>
    <t>Улазская 1</t>
  </si>
  <si>
    <t>Фрунзе 13-2</t>
  </si>
  <si>
    <t>Фрунзе 13-6</t>
  </si>
  <si>
    <t>Фрунзе 15-4</t>
  </si>
  <si>
    <t>Фрунзе 15-5</t>
  </si>
  <si>
    <t>Фрунзе 17-3</t>
  </si>
  <si>
    <t>Фрунзе 17-5</t>
  </si>
  <si>
    <t>Фрунзе 17-8</t>
  </si>
  <si>
    <t>Фрунзе 19-2</t>
  </si>
  <si>
    <t>Фрунзе 19-6</t>
  </si>
  <si>
    <t>Фрунзе 21-3</t>
  </si>
  <si>
    <t>Фрунзе 25-2</t>
  </si>
  <si>
    <t>Фрунзе 27-1</t>
  </si>
  <si>
    <t>Яновская 12-1</t>
  </si>
  <si>
    <t>Гагарина 30-6</t>
  </si>
  <si>
    <t>Фрунзе 15-1</t>
  </si>
  <si>
    <t>Фрунзе 6-2</t>
  </si>
  <si>
    <t>Мелиораторов 7-2</t>
  </si>
  <si>
    <t>Урицкого 30</t>
  </si>
  <si>
    <t>скульптура Ленина</t>
  </si>
  <si>
    <t>Хоккейная коробка</t>
  </si>
  <si>
    <t>опора ВЛ 94 кв.</t>
  </si>
  <si>
    <t>Туалет</t>
  </si>
  <si>
    <t>ноутбук(Вараксин)</t>
  </si>
  <si>
    <t>Лада 4х4 213100 в комплектации 41-041 ПТС 63 НА 258137</t>
  </si>
  <si>
    <t>Автомобиль грузовой ГАЗ САЗ 3307</t>
  </si>
  <si>
    <t>ружье пневматическое</t>
  </si>
  <si>
    <t>Флаг Новоселовского сельсовета</t>
  </si>
  <si>
    <t>Герб Новоселовского сельсовета</t>
  </si>
  <si>
    <t>Карусель</t>
  </si>
  <si>
    <t>указатель 1,2м*2,6м</t>
  </si>
  <si>
    <t>указатель 1,4м*1,8м</t>
  </si>
  <si>
    <t>указатель 1,6м*2,7м</t>
  </si>
  <si>
    <t xml:space="preserve">Дорожный знак </t>
  </si>
  <si>
    <t>Земельный участок - кладбище</t>
  </si>
  <si>
    <t>Адрес (местоположение) недвижимого имущества</t>
  </si>
  <si>
    <t xml:space="preserve">  Площадь, протяженность и (или) иные параметры, характеризующие физические свойства недвижимого имущества </t>
  </si>
  <si>
    <t>остаточная балансовая стоимость (тыс. руб.)</t>
  </si>
  <si>
    <t>Балансовая стоимость (тыс. руб.)</t>
  </si>
  <si>
    <t>Горького 1-5</t>
  </si>
  <si>
    <t xml:space="preserve">Кооперативная 33 </t>
  </si>
  <si>
    <t>Ленина 9</t>
  </si>
  <si>
    <t>39,8 кв.м., дерев., 1963г.</t>
  </si>
  <si>
    <t>43,2 кв.м., пан., 1967г.</t>
  </si>
  <si>
    <t>48,06 кв.м., брус, 1964г</t>
  </si>
  <si>
    <t>38,66 кв.м., брус, 1964г</t>
  </si>
  <si>
    <t>38,72 кв.м., брус, 1964г</t>
  </si>
  <si>
    <t>64,25 кв.м., пан, 1987г</t>
  </si>
  <si>
    <t>27,7  кв.м., бревно, 1967г</t>
  </si>
  <si>
    <t>43,2 кв.м., кирпич, 1967г</t>
  </si>
  <si>
    <t>кв.м., дерев., 1963г</t>
  </si>
  <si>
    <t>47,5 кв.м., брус, 1961г</t>
  </si>
  <si>
    <t>42,6 кв.м., пан., 1977г</t>
  </si>
  <si>
    <t>37,7 кв.м., кирпич, 1974г</t>
  </si>
  <si>
    <t>51,55 кв.м., кирпич, 1967г</t>
  </si>
  <si>
    <t>115,3 кв.м.,1этаж, кирпич, 1994г</t>
  </si>
  <si>
    <t>здание гаража( ул.Ленина,9"б"</t>
  </si>
  <si>
    <t>24:29:0702004:147</t>
  </si>
  <si>
    <t>77762 кв.м.</t>
  </si>
  <si>
    <t>Земельный участок - автомобильная дорога, с.Новоселово, ул.Королева</t>
  </si>
  <si>
    <t>24:29:0000000:1033</t>
  </si>
  <si>
    <t>18072 кв.м.</t>
  </si>
  <si>
    <t>Земельный участок - Парк Победы, с.Новоселово, ул.Мира, 13"а"</t>
  </si>
  <si>
    <t>24:29:1201073:127</t>
  </si>
  <si>
    <t>12800 кв.м.</t>
  </si>
  <si>
    <t>Земельный участок - Парк воинской доблести</t>
  </si>
  <si>
    <t>24:29:1202024:95</t>
  </si>
  <si>
    <t>2610 кв.м.</t>
  </si>
  <si>
    <t xml:space="preserve">РЕЕСТР МУНИЦИПАЛЬНОГО ИМУЩЕСТВА НОВОСЕЛОВСКОГО СЕЛЬСОВЕТА
</t>
  </si>
  <si>
    <t xml:space="preserve">Раздел 1. СВЕДЕНИЯ О НЕДВИЖИМОМ ИМУЩЕСТВЕ 
Подраздел 1.1. СВЕДЕНИЯ О ЗЕМЕЛЬНЫХ УЧАСТКАХ 
</t>
  </si>
  <si>
    <t>Итого</t>
  </si>
  <si>
    <t>Наименование недвижимого имущества</t>
  </si>
  <si>
    <t xml:space="preserve">Кадастровый номер муниципального недвижимого имущества </t>
  </si>
  <si>
    <t>Балансовая стоимость ( руб.)</t>
  </si>
  <si>
    <t>Начисленная амортизация (износ)</t>
  </si>
  <si>
    <t>Кадастровая стоимость недвижимого имущества</t>
  </si>
  <si>
    <t xml:space="preserve">Дата возникновения и прекращения права муниципальной собственности на недвижимое имущество </t>
  </si>
  <si>
    <t>реквизиты документов-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</si>
  <si>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</si>
  <si>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</si>
  <si>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Распоряжение №3 от 15.01.2015 администрации Новоселовского сельсовета свидетельство 24ЕК № 228130</t>
  </si>
  <si>
    <t>Постановление №52 от 27.01.2014 администрации Новоселовского района свидетельство 24ЕК № 228130</t>
  </si>
  <si>
    <t>Постановление №61 от 29.01.2014 администрации Новоселовского сельсовета свидетельство 24ЕЛ № 161084</t>
  </si>
  <si>
    <t>Постановление администрации Новоселовского района</t>
  </si>
  <si>
    <t>ООО "МеталлМонтажСтрой"М.к. № 3 от 03.08.2012, сч/ф № 30 от 24.08.2012</t>
  </si>
  <si>
    <t>ИП Крикунов В.Н. дог.№ 32 12.09.2011</t>
  </si>
  <si>
    <t>ООО УО "Жилсервис"Договор б/н от 18.06.2012, с/ф №6 от 19.06.2012</t>
  </si>
  <si>
    <t>Наименование движимого имущества</t>
  </si>
  <si>
    <t xml:space="preserve">Дата возникновение права муниципальной собственности на недвижимое имущество </t>
  </si>
  <si>
    <t>реквизиты документов- оснований возникновения (прекращения) права муниципальной собственности на движимое имущество</t>
  </si>
  <si>
    <t>ИП Дариенко Л.В. Договор № б/н от 20.02.2008 сч.ф.№315 от 26.11.08</t>
  </si>
  <si>
    <t>Акт приема передачи Управление делами Губернатора и Правительства Красноярского кра</t>
  </si>
  <si>
    <t>ООО "Регионсервис" сч.ф 213 от 14.05.2012</t>
  </si>
  <si>
    <t>ООО "Регионсервис" сч.ф 213 от 14.05.2013</t>
  </si>
  <si>
    <t>ООО "Мастер" Договор № 2 от 26.07.2011 сч ф 00158 от 26.07.11</t>
  </si>
  <si>
    <t xml:space="preserve"> ФГУП ГОССМЭП  МВД России сч. Ф.№0100/000646 от 08.12.08.2008</t>
  </si>
  <si>
    <t>ФГУП ГОССМЭП  МВД России сч. Ф.№0100/000646 от 08.12.08.2009</t>
  </si>
  <si>
    <t xml:space="preserve">Раздел 2. СВЕДЕНИЯ О ДВИЖИМОМ ИМУЩЕСТВЕ </t>
  </si>
  <si>
    <t>МФУ Brother DSP-7057R</t>
  </si>
  <si>
    <t>ИП Сиваков А.В.Контракт 11 от 19.01.2015 сч-ф № 17 от 23.01.2015</t>
  </si>
  <si>
    <t>Машины и оборудование – иное движимое имущество учреждения</t>
  </si>
  <si>
    <t>Транспортные средства – иное движимое имущество учреждения</t>
  </si>
  <si>
    <t>Производственный и хозяйственный инвентарь – иное движимое имущество учреждения</t>
  </si>
  <si>
    <t>Прочие основные средства – иное движимое имущество учреждения</t>
  </si>
  <si>
    <t>Всего</t>
  </si>
  <si>
    <t>Калинина 6-8а</t>
  </si>
  <si>
    <t>Калинина 6-16а</t>
  </si>
  <si>
    <t>15,0 кв.м., кирпич, 1981г.</t>
  </si>
  <si>
    <t>24,0 кв.м., кирпич, 1981г.</t>
  </si>
  <si>
    <t>Распоряжение администрации Новоселовского сельсовета от 23.10.15 № 73</t>
  </si>
  <si>
    <t>Распоряжение администрации Новоселовского сельсовета от 23.10.15 № 74</t>
  </si>
  <si>
    <t>Сооружения – иное движимое имущество учреждения</t>
  </si>
  <si>
    <t>Принтер KYOCERA Ecosys P 2035D лазерный, цвет серый</t>
  </si>
  <si>
    <t>09.06.206</t>
  </si>
  <si>
    <t>ИП Гумерова Людмила Ивановна Контракт 52 от 08.06.2016</t>
  </si>
  <si>
    <t>Мусоровоз</t>
  </si>
  <si>
    <t>Земельный участок(для временного размещения ТБО)</t>
  </si>
  <si>
    <t>24:29:0702003</t>
  </si>
  <si>
    <t>5000 кв.м.</t>
  </si>
  <si>
    <t>24:29:1202038</t>
  </si>
  <si>
    <t>1515 кв.м.</t>
  </si>
  <si>
    <t>Земельный участок - Парк Романтиков,2</t>
  </si>
  <si>
    <t>24:29:0000000;1334</t>
  </si>
  <si>
    <t>42000 кв.м.</t>
  </si>
  <si>
    <t>Дрель аккумуляторная</t>
  </si>
  <si>
    <t>ООО ПКФ "Хозкомплект"Муниципальный контракт 24 от 24.03.2017 УПД ПК-0001253 от 24.03.2017</t>
  </si>
  <si>
    <t>ИП Миночкин Николай Петрович Контракт 35 от 18.07.2017 сч 41 от 18.07.2017</t>
  </si>
  <si>
    <t>ИП Миночкин Николай Петрович Контракт 35 от 18.07.2017 сч 41 от 18.07.2018</t>
  </si>
  <si>
    <t>Дед Мороз надувная конструкция</t>
  </si>
  <si>
    <t>Снегурочка надувная конструкция</t>
  </si>
  <si>
    <t>ИП Мазанов Артем Михайлович Контракт НГ93 от 14.12.2017 сч 193 от 14.12.2017</t>
  </si>
  <si>
    <t>Скульптурная композиция "Памятник подвигу матерей и детей ВОВ"</t>
  </si>
  <si>
    <t>ООО "Архитектор- АР" Муниципальный контракт Ф.2017.449464 от 23.10.2017 сч/ф 8 от 20.12.2017</t>
  </si>
  <si>
    <t>ПК "ТехноМакс"Intel Core I5-7600</t>
  </si>
  <si>
    <t>Ноутбук Lenovo IdeaPad 320-151KB</t>
  </si>
  <si>
    <t>МФУ Kyocera M2135dn</t>
  </si>
  <si>
    <t>Степная 3-1</t>
  </si>
  <si>
    <t>Постановление администрации Новоселовскогосельсовета от 06.05.2016 № 45</t>
  </si>
  <si>
    <t>1977г. Фундамент разрушен, нет крыши и окон, не пригоден для жилья</t>
  </si>
  <si>
    <t xml:space="preserve">Постановление администрации Новоселовского сельсовета от 16.05.2012 № 105 </t>
  </si>
  <si>
    <t xml:space="preserve">РЕЕСТР </t>
  </si>
  <si>
    <t xml:space="preserve">МУНИЦИПАЛЬНОГО ИМУЩЕСТВА </t>
  </si>
  <si>
    <t xml:space="preserve">На  _________листах </t>
  </si>
  <si>
    <t xml:space="preserve">Срок хранения: постоянно </t>
  </si>
  <si>
    <t>Администрация  Новоселовского сельсовета Новоселовского района Красноярского края</t>
  </si>
  <si>
    <t>Земля - недвижимое имущество учреждения</t>
  </si>
  <si>
    <t>Площадка под мусорные контейнеры (кладбище)</t>
  </si>
  <si>
    <t>Уличный туалет на территории кладбища</t>
  </si>
  <si>
    <t>ТЕХНОМАКС-КРАСНОЯРСК ООО Контракт 16/0218-6 от 21.02.2018 с/ф К2202015 от 22.02.2018</t>
  </si>
  <si>
    <t>ПК "ТехноМакс" Intel Penttium G5400</t>
  </si>
  <si>
    <t>ТЕХНОМАКС-КРАСНОЯРСК ООО Контракт 24/1218-9 от 24.12.2018 с/ф К2512036 25.12.2018</t>
  </si>
  <si>
    <t>Горка</t>
  </si>
  <si>
    <t>ИП Захарова Марина Алексеевна Муниципальный контракт 402 от 24.12.2018 с/ф 402 24.12.2018</t>
  </si>
  <si>
    <t>Качели одинарные</t>
  </si>
  <si>
    <t>мусорный контейнер металлический на колесах</t>
  </si>
  <si>
    <t>ЖИЛСЕРВИС ООО УО Контракт 99 от 21.11.2018 УПД 3 26.11.2018</t>
  </si>
  <si>
    <t xml:space="preserve">Моечная машина высокого давления НРС-2600, 2600Вт 190 бар, 6,5 л/мин колесная </t>
  </si>
  <si>
    <t>ИП Галактионов Э.С. М. к. 1 от 19.02.2019 УПД 25 от 05.03.19</t>
  </si>
  <si>
    <t>Фрунзе 17-7/1</t>
  </si>
  <si>
    <t>Фрунзе 17-7/2</t>
  </si>
  <si>
    <t>Фрунзе 17-7/3</t>
  </si>
  <si>
    <t>17,1 кв.м., брус, 1963г</t>
  </si>
  <si>
    <t>19,1 кв.м., брус, 1963г</t>
  </si>
  <si>
    <t>19,0 кв.м., брус, 1963г</t>
  </si>
  <si>
    <t>Наименование имущества, номер идентификации объекта</t>
  </si>
  <si>
    <t>Инвен-тарный и кадаст-ровый номер</t>
  </si>
  <si>
    <t>Наимено-вание и характер-истика объекта (этажно-сть, материал построй-ки  и пр.)</t>
  </si>
  <si>
    <t>Место-нахож-дение (адрес)</t>
  </si>
  <si>
    <t xml:space="preserve">          Количество</t>
  </si>
  <si>
    <t>Год ввода (приобре-тения)</t>
  </si>
  <si>
    <t>Первона-чально-восстанови-тельная стоимость, тыс.рублей</t>
  </si>
  <si>
    <t>Штук или по-гон-ных мет-ров</t>
  </si>
  <si>
    <t>площадь (кв.метров)</t>
  </si>
  <si>
    <t>%</t>
  </si>
  <si>
    <t>рублей</t>
  </si>
  <si>
    <t>об-щая</t>
  </si>
  <si>
    <t>1.Основные средства</t>
  </si>
  <si>
    <t>1.1.Объекты недвижимости</t>
  </si>
  <si>
    <t>1.2.Движимое имущество</t>
  </si>
  <si>
    <t>2.Незавершенное строительство и неустановленное оборудование</t>
  </si>
  <si>
    <t>2.1.Незавершенное строительство</t>
  </si>
  <si>
    <t>2.2.Неустановленное оборудование</t>
  </si>
  <si>
    <t>4.Долгосрочные финансовые вложения</t>
  </si>
  <si>
    <t>ИТОГО:</t>
  </si>
  <si>
    <t>Руководитель ___________________ ______________ тел. ____________ «__» ________ 20__ г.</t>
  </si>
  <si>
    <t xml:space="preserve">                                          (подпись)       (Ф.И.О.)                      (телефон)</t>
  </si>
  <si>
    <t>полезная</t>
  </si>
  <si>
    <t>3.Непроизведенные активы</t>
  </si>
  <si>
    <t>Акт изготовления от 31.12.2018</t>
  </si>
  <si>
    <t>Кривошеинская 4-1</t>
  </si>
  <si>
    <t>Кривошеинская 4-2</t>
  </si>
  <si>
    <t>Кривошеинская 4-3</t>
  </si>
  <si>
    <t>41,9 кв.м., брус, 1964г</t>
  </si>
  <si>
    <t>40,3 кв.м., брус, 1964г</t>
  </si>
  <si>
    <t>Кривошеинская 4-5</t>
  </si>
  <si>
    <t>Кривошеинская 4-6</t>
  </si>
  <si>
    <t>Кривошеинская 4-7</t>
  </si>
  <si>
    <t>48,1 кв.м., брус, 1964г</t>
  </si>
  <si>
    <t>Кривошеинская 4-8</t>
  </si>
  <si>
    <t>Кривошеинская 5-1</t>
  </si>
  <si>
    <t>Кривошеинская 5-2</t>
  </si>
  <si>
    <t>Кривошеинская 5-3</t>
  </si>
  <si>
    <t>Кривошеинская 5-4</t>
  </si>
  <si>
    <t>38,7  кв.м., брус, 1964г</t>
  </si>
  <si>
    <t>Кривошеинская 5-5</t>
  </si>
  <si>
    <t>41,9  кв.м., брус, 1964г</t>
  </si>
  <si>
    <t>Кривошеинская 5-6</t>
  </si>
  <si>
    <t>40,3  кв.м., брус, 1964г</t>
  </si>
  <si>
    <t>Кривошеинская 5-7</t>
  </si>
  <si>
    <t>Кривошеинская 5-8</t>
  </si>
  <si>
    <t>Калинина 1-56</t>
  </si>
  <si>
    <t xml:space="preserve">32,2 кв.м </t>
  </si>
  <si>
    <t>24:29:1202025:93</t>
  </si>
  <si>
    <t>Распоряжение администрации Новоселовского сельсовета от 17.05.19 № 56</t>
  </si>
  <si>
    <t>Калинина 6-6а</t>
  </si>
  <si>
    <t>15,0 кв.м</t>
  </si>
  <si>
    <t>Калинина 6-18а</t>
  </si>
  <si>
    <t>Калинина 30-2</t>
  </si>
  <si>
    <t xml:space="preserve">63,9 кв.м., </t>
  </si>
  <si>
    <t>Строительный пер. 10-2</t>
  </si>
  <si>
    <t>47,9 кв.м. год ввода в эксплуатацию1965 год,</t>
  </si>
  <si>
    <t>24:29:1201012:58</t>
  </si>
  <si>
    <t>Постановление администрации Новоселовскогосельсовета от 17.05.2019 № 56</t>
  </si>
  <si>
    <t>Нежилые помещения(здания и сооружения) – недвижимое имущество учреждения</t>
  </si>
  <si>
    <t>Ограждение кладбища</t>
  </si>
  <si>
    <t>Мира 24-1</t>
  </si>
  <si>
    <t xml:space="preserve">24:29:1201069:118 </t>
  </si>
  <si>
    <t>Постановление Администрации Новоселовского сельсовета от 10.12.2019 № 151</t>
  </si>
  <si>
    <t>Мира 26-6</t>
  </si>
  <si>
    <t>24:29:1201069:95</t>
  </si>
  <si>
    <t>S= 53.5 кв.м</t>
  </si>
  <si>
    <t>Постановление Администрации Новоселовского сельсовета от 06.09.2019 № 112</t>
  </si>
  <si>
    <t>Ноутбук Lenovo</t>
  </si>
  <si>
    <t>ИП Сиваков Алексей Васильевич Муниципальный контракт 107 от 17.12.2019 сч-ф  731 от 18.12.2019</t>
  </si>
  <si>
    <t>Системный блок Intel Старт Pentium</t>
  </si>
  <si>
    <t xml:space="preserve">ПК СБ Альдо </t>
  </si>
  <si>
    <t>ИП Сиваков Алексей Васильевич Муниципальный контракт 56 от 22.07.2019 сч-ф 396 от 22.07.2019</t>
  </si>
  <si>
    <t>Мотопомпа бензиновая ЗУБР</t>
  </si>
  <si>
    <t>ДРОВОСЕК ООО Договор 17/12/2019 от 17.12.2019 сч-ф 3303 от 17.12.2019</t>
  </si>
  <si>
    <t>1.2.1 Сооружения</t>
  </si>
  <si>
    <t>1.2.2.Транспорт</t>
  </si>
  <si>
    <t>1.2.3.Оборудование</t>
  </si>
  <si>
    <t>1.2.4. Производственный инвентарь</t>
  </si>
  <si>
    <t>1.2.5.Другие основные средства</t>
  </si>
  <si>
    <t>1.1.2.Производственные здания</t>
  </si>
  <si>
    <t>1.1.Здания</t>
  </si>
  <si>
    <t>1.1.4. Жилые дома</t>
  </si>
  <si>
    <t>1.1.3.Другие здания</t>
  </si>
  <si>
    <t>1.1.5.Сооружения</t>
  </si>
  <si>
    <t>ё</t>
  </si>
  <si>
    <t xml:space="preserve">МП                              (подпись)                (Ф.И.О.)                  </t>
  </si>
  <si>
    <t xml:space="preserve">Раздел 1. СВЕДЕНИЯ О НЕДВИЖИМОМ ИМУЩЕСТВЕ                                                                                                                               Подраздел 1.2. СВЕДЕНИЯ О ЗДАНИЯХ, 
СООРУЖЕНИЯХ, ОБЪЕКТАХ 
НЕЗАВЕРШЕННОГО СТРОИТЕЛЬСТВА
</t>
  </si>
  <si>
    <t>24:29:0000000:2300</t>
  </si>
  <si>
    <t>11146 кв.м.</t>
  </si>
  <si>
    <t>Постановление №33 от 06.03.2020 администрации Новоселовского сельсовета</t>
  </si>
  <si>
    <t>Земельный участок ул. Театральная , 1Д</t>
  </si>
  <si>
    <t>24:29:0000000:2313</t>
  </si>
  <si>
    <t>22005,0 кв.м.</t>
  </si>
  <si>
    <t>Калинина 6-4а</t>
  </si>
  <si>
    <t>Постановление администрации Новоселовского сельсовета от 14.02.20 № 25</t>
  </si>
  <si>
    <t>Октябрьская 56 кв 2</t>
  </si>
  <si>
    <t>Октябрьская 56 - 2</t>
  </si>
  <si>
    <t>Постановление администрации Новоселовскогосельсовета от 14.02.20 № 25</t>
  </si>
  <si>
    <t>МФУ Kyocera Ecosys  M2735dn</t>
  </si>
  <si>
    <t>ИП Сиваков Алексей Васильевич  Муниципальный контракт 48 от 22.05.2020 сч-ф  350 от 22.05.2020</t>
  </si>
  <si>
    <t>Виброплита Patriot VT</t>
  </si>
  <si>
    <t>ИП Зуев Анатолий Михайлович Муниципальный контракт 44 от 08.05.2020 УПД ЗБ000836 от 12.05.2020</t>
  </si>
  <si>
    <t>Оповещатель звуковой Сирена С-40</t>
  </si>
  <si>
    <t>СИБЗАЩИТА ООО Муниципальный контракт 57 от 18.06.2020 УПД 73 от 30.06.2020</t>
  </si>
  <si>
    <t>Остаточная стоимость, тыс.рублей</t>
  </si>
  <si>
    <t>Главный бухгалтер __________________________ тел. ____________ «__» ________ 20__ г.</t>
  </si>
  <si>
    <t>Пешеходная зона</t>
  </si>
  <si>
    <t>Распоряжение администрации Новоселовского сельсовета № 120 от 25.12.2020</t>
  </si>
  <si>
    <t>Участки УДС вблизи образовательных учреждений для обеспечения БДД</t>
  </si>
  <si>
    <t>Парк Победы</t>
  </si>
  <si>
    <t>Парк "Сердце села Новоселово"</t>
  </si>
  <si>
    <t>Распоряжение администрации Новоселовского сельсовета</t>
  </si>
  <si>
    <t>Детский парк по ул.Коробова</t>
  </si>
  <si>
    <t>Парк по ул.Романтиков</t>
  </si>
  <si>
    <t>Детский парк по ул.Маршала Жукова</t>
  </si>
  <si>
    <t>ИП Сиваков Алексей Васильевич Муниципальный контракт 128 от 28.12.2020 сч-ф 877 от 28.12.2020</t>
  </si>
  <si>
    <t>МФУ Kyocera M2235dn</t>
  </si>
  <si>
    <t>Кусторез</t>
  </si>
  <si>
    <t>ИП Галактионов Эдуард Сергеевич Муниципальный контракт 124 от 22.12.2020 УПД 38817 от 23.12.2020</t>
  </si>
  <si>
    <t>Сварочный генератор</t>
  </si>
  <si>
    <t>Щетка МБ роторная</t>
  </si>
  <si>
    <t>Приставка снегоуборочная к мотоблоку</t>
  </si>
  <si>
    <t>Мотоблок</t>
  </si>
  <si>
    <t>Газонокосилка бензиновая</t>
  </si>
  <si>
    <t>Триммер бензиновый</t>
  </si>
  <si>
    <t>Ель новогодняя искусственная</t>
  </si>
  <si>
    <t>ИП Шаститко Николай Викторович Муниципальный контракт 91 от 20.09.2016 сч 375 от 23,09.2016</t>
  </si>
  <si>
    <t>Амортизация</t>
  </si>
  <si>
    <t>24:29:1201073:111</t>
  </si>
  <si>
    <t>24:29:1201073:113</t>
  </si>
  <si>
    <t>24:29:1201073:116</t>
  </si>
  <si>
    <t>24:29:1201073:118</t>
  </si>
  <si>
    <t>24:29:1201046:385</t>
  </si>
  <si>
    <t>5859 кв.м.</t>
  </si>
  <si>
    <t xml:space="preserve">Постановление администрации Новоселовского района №330 от 14.05.2021 </t>
  </si>
  <si>
    <t>Красноярский край, Новоселовский район, Новоселовский с/с, с.Новоселово, ул.Ленина, 16А</t>
  </si>
  <si>
    <t>Земельный участок (Парк "Ленина")</t>
  </si>
  <si>
    <t>Земельный участок ("Перекресток")</t>
  </si>
  <si>
    <t>Красноярский край, Новоселовский район, Новоселовский с/с, с.Новоселово, ул.Фрунзе, 21Г</t>
  </si>
  <si>
    <t>24:29:1201069:283</t>
  </si>
  <si>
    <t>2311,0 кв.м.</t>
  </si>
  <si>
    <t xml:space="preserve">Постановление администрации Новоселовского района №223 от 09.04.2021 </t>
  </si>
  <si>
    <t>Прицеп</t>
  </si>
  <si>
    <t>Жирова Елена Александровна Муниципальный контракт 63 от 18.06.2021 Товарная накладная 44 18.06.2021</t>
  </si>
  <si>
    <t>Стенд пожарная безопасность с планом эвакуации</t>
  </si>
  <si>
    <t>ООО КОМПАС Муниципальный контракт 88 от 09.08.2021 УПД 1205 от 16.08.2021</t>
  </si>
  <si>
    <t>35,8 кв.м., брус, 1964г</t>
  </si>
  <si>
    <t>38,1 кв.м., брус, 1964г</t>
  </si>
  <si>
    <t>42,8 кв.м., кирпич, 1961г.</t>
  </si>
  <si>
    <t>46 кв.м., кирпич., 1961г.</t>
  </si>
  <si>
    <t>45,7 кв.м., пан., 1968г</t>
  </si>
  <si>
    <t>56,2 кв.м., пан., 1983г.</t>
  </si>
  <si>
    <t>36,8 кв.м., бревно, 1967г</t>
  </si>
  <si>
    <t>64,8 кв.м., брус, 1964г</t>
  </si>
  <si>
    <t>Улазская 1-1</t>
  </si>
  <si>
    <t>Улазская 1-2</t>
  </si>
  <si>
    <t>35,8 кв.м., дерев., 1963г.</t>
  </si>
  <si>
    <t>37,3 кв.м., дерев., 1963г.</t>
  </si>
  <si>
    <t>52,5 кв.м., брус, 1962г</t>
  </si>
  <si>
    <t>47,4 кв.м., брус, 1964г</t>
  </si>
  <si>
    <t>41 кв.м., дер, 1963г</t>
  </si>
  <si>
    <t>40 кв.м., дер, 1963г</t>
  </si>
  <si>
    <t>38,5 кв.м., дер, 1963г</t>
  </si>
  <si>
    <t>42,5 кв.м., дер, 1963г</t>
  </si>
  <si>
    <t>39,3 кв.м., дер, 1963г</t>
  </si>
  <si>
    <t>48,5 кв.м., дер, 1963г</t>
  </si>
  <si>
    <t>37,6 кв.м., дер, 1963г</t>
  </si>
  <si>
    <t>43,3 кв.м., дер, 1963г</t>
  </si>
  <si>
    <t>40,4 кв.м., дер, 1964г</t>
  </si>
  <si>
    <t>40,2 кв.м., дер, 1963г</t>
  </si>
  <si>
    <t>49,1 кв.м., дер, 1963г</t>
  </si>
  <si>
    <t>75,4 кв.м., брус, 1978г</t>
  </si>
  <si>
    <t>Земельный участок сельскохозяйственного назначения контур 136,137,138</t>
  </si>
  <si>
    <t>Красноярский край, Новоселовский район, Новоселовский с/с, МО Новоселовский с/с, часть контуров №136,137,138</t>
  </si>
  <si>
    <t>24:29:0702003:710</t>
  </si>
  <si>
    <t>519302,0 кв.м.</t>
  </si>
  <si>
    <t xml:space="preserve">Постановление администрации Новоселовского района №585 от 31.08.2021 </t>
  </si>
  <si>
    <t>Красноярский край, Новоселовский район, Новоселовский с/с, часть контура №124</t>
  </si>
  <si>
    <t>24:29:0702003:700</t>
  </si>
  <si>
    <t>232779,0 кв.м.</t>
  </si>
  <si>
    <t xml:space="preserve">Постановление администрации Новоселовского района №572 от 05.10.2020 </t>
  </si>
  <si>
    <t>Земельный участок ул.Коробова,1А/1</t>
  </si>
  <si>
    <t>Земельный участок "Аэропорт урочище"</t>
  </si>
  <si>
    <t>Красноярский край, Новоселовский район, Новоселовский сельсовет, урочище "Аэропорт", в 2 км от с.Новоселово в северо-западном направлении</t>
  </si>
  <si>
    <t>24:29:0702003:706</t>
  </si>
  <si>
    <t>2800,0 кв.м.</t>
  </si>
  <si>
    <t xml:space="preserve">Постановление администрации Новоселовского района №27 от 26.01.2021 </t>
  </si>
  <si>
    <t>Постановление администрации Новоселовского района №478 от 20.12.2013</t>
  </si>
  <si>
    <t>Постановление администрации Новоселовского сельсовета Новоселовского района №238 от 07.07.2016</t>
  </si>
  <si>
    <t>Постановление администрации Новоселовского сельсовета Новоселовского района Красноярского края №136 от 09.07.2015</t>
  </si>
  <si>
    <t>Постановление администрации Новоселовского района Красноярского края №324 05.06.2020</t>
  </si>
  <si>
    <t>Постановление Администрации Новоселовского сельсовета Новоселовского района №482 от 22.12.2016</t>
  </si>
  <si>
    <t>40,4 кв.м., брус, 1964г</t>
  </si>
  <si>
    <t>М.к.0119200000121010254 от 27.09.2021 УПД 29 от 15.10.21 КС-2 1 от 15.10.21 КС-3 от 15.10.21</t>
  </si>
  <si>
    <t>24:29:1201073:69</t>
  </si>
  <si>
    <t>24:29:1201073:67</t>
  </si>
  <si>
    <t>24:29:1201073:99</t>
  </si>
  <si>
    <t>24:29:1201073:104</t>
  </si>
  <si>
    <t>24:29:1201073:105</t>
  </si>
  <si>
    <t>24:29:1201047:293</t>
  </si>
  <si>
    <t>43,7 кв.м., пан., 1985г</t>
  </si>
  <si>
    <t>24:29:1202024:266</t>
  </si>
  <si>
    <t>14,4 кв.м.</t>
  </si>
  <si>
    <t>24:29:1202007:43</t>
  </si>
  <si>
    <t>64,5 кв.м., кирпич, 1981г</t>
  </si>
  <si>
    <t>24:29:1201037:47</t>
  </si>
  <si>
    <t>24:29:1201006:29</t>
  </si>
  <si>
    <t>24:29:1201006:31</t>
  </si>
  <si>
    <t>37,6 кв.м., брус, 1964г</t>
  </si>
  <si>
    <t>24:29:1201006:32</t>
  </si>
  <si>
    <t xml:space="preserve"> 49 кв.м., брус, 1964г</t>
  </si>
  <si>
    <t>24:29:1201006:33</t>
  </si>
  <si>
    <t xml:space="preserve"> 37,6 кв.м., брус, 1964г</t>
  </si>
  <si>
    <t>24:29:1201006:34</t>
  </si>
  <si>
    <t xml:space="preserve"> 38,2 кв.м., брус, 1964г</t>
  </si>
  <si>
    <t>24:29:1201006:36</t>
  </si>
  <si>
    <t>30,5 кв.м., брус, 1964г</t>
  </si>
  <si>
    <t>24:29:1201006:35</t>
  </si>
  <si>
    <t>24:29:1201014:76</t>
  </si>
  <si>
    <t>24:29:1201047:218</t>
  </si>
  <si>
    <t>24:29:1201014:71</t>
  </si>
  <si>
    <t>24:29:1201047:264</t>
  </si>
  <si>
    <t>24:29:1201049:69</t>
  </si>
  <si>
    <t>24:29:1202043:10</t>
  </si>
  <si>
    <t>24:29:1201065:248</t>
  </si>
  <si>
    <t>24:29:1201047:128</t>
  </si>
  <si>
    <t>24:29:1201003:39</t>
  </si>
  <si>
    <t>24:29:1201003:40</t>
  </si>
  <si>
    <t>24:29:1201063:52</t>
  </si>
  <si>
    <t>24:29:1201069:79</t>
  </si>
  <si>
    <t>24:29:1201069:83</t>
  </si>
  <si>
    <t>24:29:1201069:101</t>
  </si>
  <si>
    <t>24:29:1201069:102</t>
  </si>
  <si>
    <t>24:29:1201069:107</t>
  </si>
  <si>
    <t>24:29:0000000:795</t>
  </si>
  <si>
    <t>24:29:0000000:798</t>
  </si>
  <si>
    <t>24:29:0000000:800</t>
  </si>
  <si>
    <t>24:29:0001069:64</t>
  </si>
  <si>
    <t>24:29:0001069:61</t>
  </si>
  <si>
    <t>24:29:0001069:87</t>
  </si>
  <si>
    <t>24:29:0001067:65</t>
  </si>
  <si>
    <t>24:29:0001066:40</t>
  </si>
  <si>
    <t>Система видеонаблюдения (рынок)</t>
  </si>
  <si>
    <t>ИП Павлов Муниципальный контракт 118 от 17.11.21 УПД 15 от 18.11.21</t>
  </si>
  <si>
    <t>24:29:1202049:19</t>
  </si>
  <si>
    <t>Поповича 2-2</t>
  </si>
  <si>
    <t>24:29:1202023:63</t>
  </si>
  <si>
    <t>46,3 кв.м., кирпич, 1987г</t>
  </si>
  <si>
    <t>S=37,5 кв м , 1964</t>
  </si>
  <si>
    <t>63,06 кв.м., брус, 1986г</t>
  </si>
  <si>
    <t>ООО ЭКО-ТРАНСПОРТ Договор аренды 89 от 08.11.2019</t>
  </si>
  <si>
    <t>Яновская 20-1</t>
  </si>
  <si>
    <t>Урицкого 1</t>
  </si>
  <si>
    <t>Партизанская 6-2</t>
  </si>
  <si>
    <t>Администрация Новоселовского сельсовета Новоселовского района Красноярского края</t>
  </si>
  <si>
    <t>Земельный участок урочище "Красная грива"</t>
  </si>
  <si>
    <t>Земельный участок из земель промышленных(автомобильная дорога Новоселово-Полигон</t>
  </si>
  <si>
    <t>Земельный участок МО Новоселовский с/совет,1250 м в юго-западном направлении от с.Новоселово</t>
  </si>
  <si>
    <t>Земельный участок  ул.Маршала Жукова,з/у (площадка для занятий спортом)</t>
  </si>
  <si>
    <t>Красноярский край, Новоселовский район, МО Новоселовский сельсовет, 1250 м в юго-западном направлении от с.Новоселово</t>
  </si>
  <si>
    <t>5900,0 кв.м.</t>
  </si>
  <si>
    <t>24:29:0702003:713</t>
  </si>
  <si>
    <t>4167,0 кв.м.</t>
  </si>
  <si>
    <t>Красноярский край, Новоселовский район, автомобильная дорога Новоселово-Полигон</t>
  </si>
  <si>
    <t>Красноярский край, Новоселовский район, Новоселовский сельсовет,  ул.Маршала Жукова</t>
  </si>
  <si>
    <t>24:29:1202067:345</t>
  </si>
  <si>
    <t>1932,0 кв.м.</t>
  </si>
  <si>
    <t>Постановление администрации Новоселовского района №801 от 03.10.2022г</t>
  </si>
  <si>
    <t>Постановление администрации Новоселовского района №955 от 15.11.2022г</t>
  </si>
  <si>
    <t>Постановление администрации Новоселовского района №954 от 15.11.2022г</t>
  </si>
  <si>
    <t>Красноярский край, Новоселовский район, урочище "Красная грива"</t>
  </si>
  <si>
    <t>24:29:0000000:2347</t>
  </si>
  <si>
    <t>24:29:0702003:712</t>
  </si>
  <si>
    <t>40002,0 кв.м</t>
  </si>
  <si>
    <t>Постановление администрации Новоселовского района №688 от 23.08.2022г</t>
  </si>
  <si>
    <t>Г.А.Липатникова</t>
  </si>
  <si>
    <t>Парк"Территория активного отдыха"</t>
  </si>
  <si>
    <t xml:space="preserve"> Постановление администрации Новоселовского сельсовета № 169 от 27.08.2012</t>
  </si>
  <si>
    <t>Детская площадка "Перекресток"</t>
  </si>
  <si>
    <t>Торговый ряд</t>
  </si>
  <si>
    <t>Парк "Воинской доблести"</t>
  </si>
  <si>
    <t>Колесный трактор  с навесным оборудованием</t>
  </si>
  <si>
    <t>Монитор Samsung 26.9</t>
  </si>
  <si>
    <t>ИП Павлов Муниципальный контракт 15 от 10.02.21 УПД 1 от 10.02.21</t>
  </si>
  <si>
    <t>Воздуходувка STIHL BR200-D</t>
  </si>
  <si>
    <t>Перфоратор SDS-Max ЗУБР ЗПМ-38-1100ЭК, 8Дж, 300-600об/мин, 1950-3900 уд/мин, 8кг, 1100Вт, кейс</t>
  </si>
  <si>
    <t>ИП Зуев А.М. МК 48 от 13.05.2021 УПД №3В000621 от 13.05.21</t>
  </si>
  <si>
    <t>ИП Зуев А.М. МК 48 от 13.05.2021 УПД №3В000621 от 13.05.21 УПД№ ЭВ000814 от 31.05.2021</t>
  </si>
  <si>
    <t>Мотоножницы STIHL HS-45</t>
  </si>
  <si>
    <t>ИП Галактионов Эдуард Сергеевич Муниципальный контракт 25 от 20.02.21 УПД 38817 от 23.12.2020</t>
  </si>
  <si>
    <t>Компрессор воздушный прям.привод DC1500/24</t>
  </si>
  <si>
    <t>Муниципальный контракт 134 от 24.12.2021 УПД №864 от 27.12.21</t>
  </si>
  <si>
    <t>ИП Галактионов Эдуард Сергеевич Мк №  265 от 08.09.2021 УПД №3В000644 от 08.09.21</t>
  </si>
  <si>
    <t>ИП Курденко Татьяна Сергеевна МК №42 от 04.05.2022</t>
  </si>
  <si>
    <t>Кусторез Врайт-520С</t>
  </si>
  <si>
    <t xml:space="preserve">Воздуходувка опрыскаватель бензиновый Patriot </t>
  </si>
  <si>
    <t>Пожарный гидрант (подземный) 3,25м.сталь</t>
  </si>
  <si>
    <t>Ранец РП-18 Ермак</t>
  </si>
  <si>
    <t>ИП Галактионов Эдуард Сергеевич Муниципальный контракт 146 от 19.05.2022 УПД №1207 20.05.22</t>
  </si>
  <si>
    <t>ООО "ГарантСтрой" Муниципальный контракт 350К/П от 16.09.2021 УПД №1077 16.09.2021</t>
  </si>
  <si>
    <t>Зимняя деревянная горка Snov Fox.скат 4 м</t>
  </si>
  <si>
    <t>Зимняя деревянная горка SWAN-2</t>
  </si>
  <si>
    <t>Индивидаульный предприниматель Блажеев Александр Сергеевич Договор 100 от 07.12.2022 УПД №312 от 02.12.22</t>
  </si>
  <si>
    <t>карусель с сиденьями</t>
  </si>
  <si>
    <t xml:space="preserve">31.12.2011, </t>
  </si>
  <si>
    <t xml:space="preserve">распоряжение Новоселовского сельсовета от 09.04.2010 № 44 </t>
  </si>
  <si>
    <t>Баннеры с рисунками (комплект 5 шт)</t>
  </si>
  <si>
    <t>Земельный участок сельскохозяйственного назначения часть контура №124-пастбище, сенокос</t>
  </si>
  <si>
    <t>Земельный участок ул. Промышленная (улично-дорожная сеть)</t>
  </si>
  <si>
    <t>Земельный участок ул. Мира(улично-дорожная сеть)</t>
  </si>
  <si>
    <t>12848 кв.м</t>
  </si>
  <si>
    <t>24:29:0000000:2397</t>
  </si>
  <si>
    <t>Земельный участок (специальная деятельностькод 12.2)в части размещения ТКО)</t>
  </si>
  <si>
    <t>24:29:0702003:702</t>
  </si>
  <si>
    <t>8723,0 кв.м</t>
  </si>
  <si>
    <t>Постановление  администрации Новоселовского района от 28.02.2023 № 159</t>
  </si>
  <si>
    <t xml:space="preserve">Земельный участок с.Новоселово ул.Ленина,з/у 19/2 </t>
  </si>
  <si>
    <t xml:space="preserve">Красноярский край, Новоселовский район, Новоселовский сельсовет, с.Новоселово ул.Ленина </t>
  </si>
  <si>
    <t xml:space="preserve">24:29:1201065:703 </t>
  </si>
  <si>
    <t xml:space="preserve">1656,0 кв.м </t>
  </si>
  <si>
    <t>Постановление администрации Новоселовского района от  от 14.03.2023 № 188</t>
  </si>
  <si>
    <t>ул.Октябрьская зд.23 строение 4</t>
  </si>
  <si>
    <t>Постановление администрации Новоселовского сельсовета № 86 от 20.08.2020</t>
  </si>
  <si>
    <t>Постановление от 15.05.2023 № 447</t>
  </si>
  <si>
    <t>Площадка для накопления отходов (12 шт)</t>
  </si>
  <si>
    <t xml:space="preserve">Площадка для накопления отходов </t>
  </si>
  <si>
    <t>Площадка накопления ТБО с 5 контейнерами по адресу с.Новоселово,ул.Ленина,д.7А</t>
  </si>
  <si>
    <t>Навесное оборудование для спецтехники. Оборотный отвал</t>
  </si>
  <si>
    <t>Навесное оборудование для спецтехники.Щетка с поливом коммунальная МК-3</t>
  </si>
  <si>
    <t>Плуг навесной FINISTПЛН-3-35</t>
  </si>
  <si>
    <t>Прицеп-цистерна  тракторный ЛКТ-2 П</t>
  </si>
  <si>
    <t>Прицеп тракторный самосвальный 2ПТС-6,5</t>
  </si>
  <si>
    <t>Трактор Беларус 82.1</t>
  </si>
  <si>
    <t>Тример бензиновый Patriot BT-552</t>
  </si>
  <si>
    <t>Светофор транспортный Т.7.2</t>
  </si>
  <si>
    <t>Бензопила PATRIOT 2100 ВТ шина 45 см v45см3</t>
  </si>
  <si>
    <t>Борона дисковая БДМ двухрядная БДН-2,4х2(3449)</t>
  </si>
  <si>
    <t>Ножницы-кусторез с удлиненной ручкойPATRIOT</t>
  </si>
  <si>
    <t>Косилка ротационная навесная КЗН-2</t>
  </si>
  <si>
    <t>Контейнер для твердых бытовых отходов</t>
  </si>
  <si>
    <t>Контейнер для твердых бытовых отходов (51шт)</t>
  </si>
  <si>
    <t>Бензопила GARYER HOBBY HSG@162-18 2400 вт 3,2л/с45 см</t>
  </si>
  <si>
    <t>Бензопила Интерскоп ПЦБ-20/52л 2400 вт</t>
  </si>
  <si>
    <t xml:space="preserve"> лопата для экскаватора</t>
  </si>
  <si>
    <t>Набор автомобильных инструментов (216 предметов)</t>
  </si>
  <si>
    <t>08.12.2008 ФГУП ГОССМЭП  МВД России сч. Ф.№0100/000646 от08.12.08.2009</t>
  </si>
  <si>
    <t>указатель маршрутного ориентирования</t>
  </si>
  <si>
    <t>Баннер 23 февраля</t>
  </si>
  <si>
    <t xml:space="preserve">Начало "01" января 2023 г. </t>
  </si>
  <si>
    <t>Окончание "31"декабря 2023 г.</t>
  </si>
  <si>
    <t>Н.Л.Анашкина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</si>
</sst>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i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6" fillId="0" borderId="4" xfId="1" applyNumberFormat="1" applyFont="1" applyBorder="1" applyAlignment="1">
      <alignment horizontal="right" vertical="top"/>
    </xf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/>
    <xf numFmtId="0" fontId="10" fillId="0" borderId="4" xfId="1" applyNumberFormat="1" applyFont="1" applyBorder="1" applyAlignment="1">
      <alignment horizontal="right" vertical="top"/>
    </xf>
    <xf numFmtId="0" fontId="5" fillId="0" borderId="4" xfId="1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right"/>
    </xf>
    <xf numFmtId="4" fontId="6" fillId="0" borderId="7" xfId="1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center"/>
    </xf>
    <xf numFmtId="0" fontId="9" fillId="0" borderId="0" xfId="0" applyFont="1"/>
    <xf numFmtId="4" fontId="5" fillId="0" borderId="1" xfId="0" applyNumberFormat="1" applyFont="1" applyBorder="1" applyAlignment="1">
      <alignment vertical="top"/>
    </xf>
    <xf numFmtId="0" fontId="14" fillId="0" borderId="0" xfId="0" applyFont="1"/>
    <xf numFmtId="0" fontId="12" fillId="0" borderId="1" xfId="0" applyFont="1" applyBorder="1"/>
    <xf numFmtId="4" fontId="12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0" fillId="0" borderId="0" xfId="0" applyFont="1"/>
    <xf numFmtId="0" fontId="7" fillId="0" borderId="1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" fontId="5" fillId="0" borderId="1" xfId="0" applyNumberFormat="1" applyFont="1" applyBorder="1" applyAlignment="1">
      <alignment horizontal="right" vertical="top"/>
    </xf>
    <xf numFmtId="1" fontId="1" fillId="0" borderId="1" xfId="1" applyNumberFormat="1" applyFont="1" applyBorder="1" applyAlignment="1">
      <alignment horizontal="center" vertical="top" wrapText="1"/>
    </xf>
    <xf numFmtId="1" fontId="1" fillId="0" borderId="4" xfId="1" applyNumberFormat="1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4" fontId="8" fillId="0" borderId="1" xfId="0" applyNumberFormat="1" applyFont="1" applyBorder="1"/>
    <xf numFmtId="0" fontId="0" fillId="0" borderId="0" xfId="0" applyBorder="1"/>
    <xf numFmtId="1" fontId="6" fillId="0" borderId="0" xfId="1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4" fontId="1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4" fontId="8" fillId="0" borderId="0" xfId="0" applyNumberFormat="1" applyFont="1"/>
    <xf numFmtId="4" fontId="4" fillId="0" borderId="1" xfId="1" applyNumberFormat="1" applyFont="1" applyBorder="1" applyAlignment="1">
      <alignment horizontal="right" vertical="top"/>
    </xf>
    <xf numFmtId="0" fontId="8" fillId="0" borderId="0" xfId="0" applyFont="1" applyBorder="1"/>
    <xf numFmtId="4" fontId="1" fillId="0" borderId="0" xfId="1" applyNumberFormat="1" applyFont="1" applyBorder="1" applyAlignment="1">
      <alignment horizontal="right" vertical="top" wrapText="1"/>
    </xf>
    <xf numFmtId="4" fontId="24" fillId="0" borderId="0" xfId="1" applyNumberFormat="1" applyFont="1" applyBorder="1" applyAlignment="1">
      <alignment horizontal="right" vertical="top" wrapText="1"/>
    </xf>
    <xf numFmtId="4" fontId="8" fillId="0" borderId="0" xfId="0" applyNumberFormat="1" applyFont="1" applyBorder="1"/>
    <xf numFmtId="2" fontId="24" fillId="0" borderId="0" xfId="1" applyNumberFormat="1" applyFont="1" applyBorder="1" applyAlignment="1">
      <alignment horizontal="right" vertical="top" wrapText="1"/>
    </xf>
    <xf numFmtId="4" fontId="25" fillId="0" borderId="1" xfId="0" applyNumberFormat="1" applyFont="1" applyBorder="1" applyAlignment="1">
      <alignment vertical="top"/>
    </xf>
    <xf numFmtId="4" fontId="25" fillId="0" borderId="1" xfId="0" applyNumberFormat="1" applyFont="1" applyBorder="1"/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4" fontId="4" fillId="0" borderId="0" xfId="0" applyNumberFormat="1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4" fontId="14" fillId="0" borderId="0" xfId="0" applyNumberFormat="1" applyFont="1"/>
    <xf numFmtId="0" fontId="25" fillId="2" borderId="1" xfId="0" applyFont="1" applyFill="1" applyBorder="1"/>
    <xf numFmtId="0" fontId="8" fillId="2" borderId="1" xfId="0" applyFont="1" applyFill="1" applyBorder="1"/>
    <xf numFmtId="4" fontId="25" fillId="2" borderId="1" xfId="0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14" fontId="4" fillId="0" borderId="5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4" fillId="0" borderId="2" xfId="0" applyFont="1" applyBorder="1"/>
    <xf numFmtId="4" fontId="4" fillId="0" borderId="2" xfId="1" applyNumberFormat="1" applyFont="1" applyBorder="1" applyAlignment="1">
      <alignment horizontal="right" vertical="top"/>
    </xf>
    <xf numFmtId="0" fontId="4" fillId="0" borderId="2" xfId="1" applyNumberFormat="1" applyFont="1" applyBorder="1" applyAlignment="1">
      <alignment horizontal="right" vertical="top"/>
    </xf>
    <xf numFmtId="0" fontId="4" fillId="0" borderId="2" xfId="0" applyNumberFormat="1" applyFont="1" applyBorder="1" applyAlignment="1">
      <alignment horizontal="right"/>
    </xf>
    <xf numFmtId="14" fontId="4" fillId="0" borderId="1" xfId="1" applyNumberFormat="1" applyFont="1" applyBorder="1" applyAlignment="1">
      <alignment horizontal="right" vertical="top" wrapText="1"/>
    </xf>
    <xf numFmtId="14" fontId="4" fillId="0" borderId="10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/>
    </xf>
    <xf numFmtId="0" fontId="7" fillId="0" borderId="0" xfId="0" applyFont="1"/>
    <xf numFmtId="0" fontId="4" fillId="0" borderId="1" xfId="1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6" fillId="3" borderId="1" xfId="1" applyNumberFormat="1" applyFont="1" applyFill="1" applyBorder="1" applyAlignment="1">
      <alignment horizontal="left" vertical="top" wrapText="1"/>
    </xf>
    <xf numFmtId="4" fontId="6" fillId="3" borderId="1" xfId="1" applyNumberFormat="1" applyFont="1" applyFill="1" applyBorder="1" applyAlignment="1">
      <alignment vertical="top"/>
    </xf>
    <xf numFmtId="14" fontId="6" fillId="3" borderId="1" xfId="1" applyNumberFormat="1" applyFont="1" applyFill="1" applyBorder="1" applyAlignment="1">
      <alignment horizontal="right" vertical="top"/>
    </xf>
    <xf numFmtId="4" fontId="4" fillId="3" borderId="1" xfId="1" applyNumberFormat="1" applyFont="1" applyFill="1" applyBorder="1" applyAlignment="1">
      <alignment horizontal="right" vertical="top"/>
    </xf>
    <xf numFmtId="4" fontId="1" fillId="3" borderId="1" xfId="1" applyNumberFormat="1" applyFont="1" applyFill="1" applyBorder="1" applyAlignment="1">
      <alignment horizontal="right" vertical="top"/>
    </xf>
    <xf numFmtId="14" fontId="6" fillId="3" borderId="5" xfId="1" applyNumberFormat="1" applyFont="1" applyFill="1" applyBorder="1" applyAlignment="1">
      <alignment horizontal="right" vertical="top" wrapText="1"/>
    </xf>
    <xf numFmtId="1" fontId="6" fillId="3" borderId="1" xfId="1" applyNumberFormat="1" applyFont="1" applyFill="1" applyBorder="1" applyAlignment="1">
      <alignment horizontal="center" vertical="top" wrapText="1"/>
    </xf>
    <xf numFmtId="14" fontId="6" fillId="3" borderId="5" xfId="1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4" fontId="6" fillId="3" borderId="1" xfId="1" applyNumberFormat="1" applyFont="1" applyFill="1" applyBorder="1" applyAlignment="1">
      <alignment horizontal="right" vertical="top"/>
    </xf>
    <xf numFmtId="4" fontId="6" fillId="3" borderId="1" xfId="2" applyNumberFormat="1" applyFont="1" applyFill="1" applyBorder="1" applyAlignment="1">
      <alignment horizontal="right" vertical="top"/>
    </xf>
    <xf numFmtId="14" fontId="7" fillId="3" borderId="1" xfId="0" applyNumberFormat="1" applyFont="1" applyFill="1" applyBorder="1" applyAlignment="1">
      <alignment horizontal="right" vertical="top" wrapText="1"/>
    </xf>
    <xf numFmtId="14" fontId="7" fillId="3" borderId="1" xfId="0" applyNumberFormat="1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vertical="top" wrapText="1"/>
    </xf>
    <xf numFmtId="0" fontId="1" fillId="3" borderId="11" xfId="2" applyNumberFormat="1" applyFont="1" applyFill="1" applyBorder="1" applyAlignment="1">
      <alignment horizontal="left" vertical="top" wrapText="1"/>
    </xf>
    <xf numFmtId="0" fontId="1" fillId="3" borderId="1" xfId="2" applyNumberFormat="1" applyFont="1" applyFill="1" applyBorder="1" applyAlignment="1">
      <alignment horizontal="left" vertical="top" wrapText="1"/>
    </xf>
    <xf numFmtId="0" fontId="1" fillId="3" borderId="12" xfId="2" applyNumberFormat="1" applyFont="1" applyFill="1" applyBorder="1" applyAlignment="1">
      <alignment horizontal="left" vertical="top" wrapText="1"/>
    </xf>
    <xf numFmtId="1" fontId="10" fillId="3" borderId="1" xfId="1" applyNumberFormat="1" applyFont="1" applyFill="1" applyBorder="1" applyAlignment="1">
      <alignment horizontal="left" vertical="top" wrapText="1" indent="2"/>
    </xf>
    <xf numFmtId="0" fontId="10" fillId="3" borderId="1" xfId="1" applyNumberFormat="1" applyFont="1" applyFill="1" applyBorder="1" applyAlignment="1">
      <alignment horizontal="left" vertical="top" wrapText="1"/>
    </xf>
    <xf numFmtId="4" fontId="10" fillId="3" borderId="1" xfId="1" applyNumberFormat="1" applyFont="1" applyFill="1" applyBorder="1" applyAlignment="1">
      <alignment horizontal="right" vertical="top"/>
    </xf>
    <xf numFmtId="14" fontId="11" fillId="3" borderId="1" xfId="0" applyNumberFormat="1" applyFont="1" applyFill="1" applyBorder="1" applyAlignment="1">
      <alignment horizontal="right" vertical="top" wrapText="1"/>
    </xf>
    <xf numFmtId="14" fontId="11" fillId="3" borderId="1" xfId="0" applyNumberFormat="1" applyFont="1" applyFill="1" applyBorder="1" applyAlignment="1">
      <alignment horizontal="center" vertical="top" wrapText="1"/>
    </xf>
    <xf numFmtId="1" fontId="6" fillId="3" borderId="1" xfId="1" applyNumberFormat="1" applyFont="1" applyFill="1" applyBorder="1" applyAlignment="1">
      <alignment horizontal="left" vertical="top" wrapText="1" indent="2"/>
    </xf>
    <xf numFmtId="14" fontId="7" fillId="3" borderId="1" xfId="0" applyNumberFormat="1" applyFont="1" applyFill="1" applyBorder="1" applyAlignment="1">
      <alignment horizontal="center" vertical="top" wrapText="1"/>
    </xf>
    <xf numFmtId="1" fontId="5" fillId="3" borderId="1" xfId="1" applyNumberFormat="1" applyFont="1" applyFill="1" applyBorder="1" applyAlignment="1">
      <alignment horizontal="left" vertical="top" wrapText="1" indent="2"/>
    </xf>
    <xf numFmtId="0" fontId="5" fillId="3" borderId="1" xfId="1" applyNumberFormat="1" applyFont="1" applyFill="1" applyBorder="1" applyAlignment="1">
      <alignment horizontal="left" vertical="top" wrapText="1"/>
    </xf>
    <xf numFmtId="1" fontId="6" fillId="3" borderId="1" xfId="1" applyNumberFormat="1" applyFont="1" applyFill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3" applyNumberFormat="1" applyFont="1" applyFill="1" applyBorder="1" applyAlignment="1">
      <alignment horizontal="left" vertical="top" wrapText="1"/>
    </xf>
    <xf numFmtId="4" fontId="6" fillId="3" borderId="1" xfId="3" applyNumberFormat="1" applyFont="1" applyFill="1" applyBorder="1" applyAlignment="1">
      <alignment horizontal="right" vertical="top"/>
    </xf>
    <xf numFmtId="1" fontId="5" fillId="3" borderId="1" xfId="1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right" vertical="top"/>
    </xf>
    <xf numFmtId="1" fontId="6" fillId="3" borderId="5" xfId="1" applyNumberFormat="1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wrapText="1"/>
    </xf>
    <xf numFmtId="0" fontId="0" fillId="3" borderId="1" xfId="0" applyFill="1" applyBorder="1"/>
    <xf numFmtId="0" fontId="15" fillId="3" borderId="1" xfId="0" applyFont="1" applyFill="1" applyBorder="1"/>
    <xf numFmtId="0" fontId="7" fillId="3" borderId="1" xfId="0" applyFont="1" applyFill="1" applyBorder="1"/>
    <xf numFmtId="0" fontId="7" fillId="3" borderId="5" xfId="0" applyFont="1" applyFill="1" applyBorder="1" applyAlignment="1">
      <alignment horizontal="center" vertical="top"/>
    </xf>
    <xf numFmtId="0" fontId="6" fillId="3" borderId="1" xfId="4" applyNumberFormat="1" applyFont="1" applyFill="1" applyBorder="1" applyAlignment="1">
      <alignment horizontal="left" vertical="top" wrapText="1"/>
    </xf>
    <xf numFmtId="4" fontId="6" fillId="3" borderId="1" xfId="1" applyNumberFormat="1" applyFont="1" applyFill="1" applyBorder="1" applyAlignment="1">
      <alignment vertical="top" wrapText="1"/>
    </xf>
    <xf numFmtId="14" fontId="6" fillId="3" borderId="1" xfId="1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center" vertical="top"/>
    </xf>
    <xf numFmtId="0" fontId="10" fillId="3" borderId="7" xfId="2" applyNumberFormat="1" applyFont="1" applyFill="1" applyBorder="1" applyAlignment="1">
      <alignment horizontal="left" vertical="top" wrapText="1"/>
    </xf>
    <xf numFmtId="4" fontId="10" fillId="3" borderId="7" xfId="2" applyNumberFormat="1" applyFont="1" applyFill="1" applyBorder="1" applyAlignment="1">
      <alignment horizontal="right" vertical="top"/>
    </xf>
    <xf numFmtId="0" fontId="11" fillId="3" borderId="7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wrapText="1"/>
    </xf>
    <xf numFmtId="4" fontId="17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1" fontId="4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  <xf numFmtId="0" fontId="28" fillId="3" borderId="1" xfId="1" applyNumberFormat="1" applyFont="1" applyFill="1" applyBorder="1" applyAlignment="1">
      <alignment horizontal="left" vertical="top" wrapText="1"/>
    </xf>
    <xf numFmtId="0" fontId="28" fillId="3" borderId="1" xfId="3" applyNumberFormat="1" applyFont="1" applyFill="1" applyBorder="1" applyAlignment="1">
      <alignment horizontal="left" vertical="top" wrapText="1"/>
    </xf>
    <xf numFmtId="4" fontId="14" fillId="4" borderId="0" xfId="0" applyNumberFormat="1" applyFont="1" applyFill="1"/>
    <xf numFmtId="4" fontId="12" fillId="3" borderId="1" xfId="0" applyNumberFormat="1" applyFont="1" applyFill="1" applyBorder="1"/>
    <xf numFmtId="4" fontId="6" fillId="4" borderId="1" xfId="1" applyNumberFormat="1" applyFont="1" applyFill="1" applyBorder="1" applyAlignment="1">
      <alignment vertical="top"/>
    </xf>
    <xf numFmtId="4" fontId="6" fillId="3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right" vertical="top"/>
    </xf>
    <xf numFmtId="2" fontId="6" fillId="4" borderId="0" xfId="1" applyNumberFormat="1" applyFont="1" applyFill="1" applyBorder="1" applyAlignment="1">
      <alignment horizontal="center" vertical="top" wrapText="1"/>
    </xf>
    <xf numFmtId="1" fontId="5" fillId="3" borderId="7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vertical="top"/>
    </xf>
    <xf numFmtId="164" fontId="7" fillId="3" borderId="1" xfId="0" applyNumberFormat="1" applyFont="1" applyFill="1" applyBorder="1" applyAlignment="1">
      <alignment vertical="top"/>
    </xf>
    <xf numFmtId="4" fontId="4" fillId="3" borderId="1" xfId="1" applyNumberFormat="1" applyFont="1" applyFill="1" applyBorder="1" applyAlignment="1">
      <alignment vertical="top"/>
    </xf>
    <xf numFmtId="0" fontId="7" fillId="3" borderId="3" xfId="0" applyFont="1" applyFill="1" applyBorder="1" applyAlignment="1">
      <alignment horizontal="center" wrapText="1"/>
    </xf>
    <xf numFmtId="4" fontId="24" fillId="3" borderId="1" xfId="1" applyNumberFormat="1" applyFont="1" applyFill="1" applyBorder="1" applyAlignment="1">
      <alignment horizontal="right" vertical="top"/>
    </xf>
    <xf numFmtId="22" fontId="6" fillId="3" borderId="1" xfId="1" applyNumberFormat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2" fontId="4" fillId="3" borderId="1" xfId="1" applyNumberFormat="1" applyFont="1" applyFill="1" applyBorder="1" applyAlignment="1">
      <alignment horizontal="right" vertical="top"/>
    </xf>
    <xf numFmtId="0" fontId="1" fillId="3" borderId="1" xfId="1" applyNumberFormat="1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6" fillId="3" borderId="5" xfId="1" applyNumberFormat="1" applyFont="1" applyFill="1" applyBorder="1" applyAlignment="1">
      <alignment horizontal="center" vertical="top" wrapText="1"/>
    </xf>
    <xf numFmtId="1" fontId="10" fillId="3" borderId="5" xfId="1" applyNumberFormat="1" applyFont="1" applyFill="1" applyBorder="1" applyAlignment="1">
      <alignment horizontal="center" vertical="top" wrapText="1"/>
    </xf>
    <xf numFmtId="0" fontId="10" fillId="3" borderId="7" xfId="1" applyNumberFormat="1" applyFont="1" applyFill="1" applyBorder="1" applyAlignment="1">
      <alignment horizontal="left" vertical="top" wrapText="1"/>
    </xf>
    <xf numFmtId="4" fontId="5" fillId="3" borderId="7" xfId="1" applyNumberFormat="1" applyFont="1" applyFill="1" applyBorder="1" applyAlignment="1">
      <alignment vertical="top"/>
    </xf>
    <xf numFmtId="4" fontId="5" fillId="3" borderId="7" xfId="1" applyNumberFormat="1" applyFont="1" applyFill="1" applyBorder="1" applyAlignment="1">
      <alignment horizontal="right" vertical="top"/>
    </xf>
    <xf numFmtId="4" fontId="13" fillId="3" borderId="7" xfId="1" applyNumberFormat="1" applyFont="1" applyFill="1" applyBorder="1" applyAlignment="1">
      <alignment horizontal="right" vertical="top"/>
    </xf>
    <xf numFmtId="14" fontId="10" fillId="3" borderId="7" xfId="1" applyNumberFormat="1" applyFont="1" applyFill="1" applyBorder="1" applyAlignment="1">
      <alignment horizontal="right" vertical="top" wrapText="1"/>
    </xf>
    <xf numFmtId="0" fontId="11" fillId="3" borderId="7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right" vertical="top"/>
    </xf>
    <xf numFmtId="0" fontId="6" fillId="3" borderId="5" xfId="1" applyNumberFormat="1" applyFont="1" applyFill="1" applyBorder="1" applyAlignment="1">
      <alignment horizontal="right" vertical="top"/>
    </xf>
    <xf numFmtId="2" fontId="7" fillId="3" borderId="1" xfId="0" applyNumberFormat="1" applyFont="1" applyFill="1" applyBorder="1" applyAlignment="1">
      <alignment horizontal="center" wrapText="1"/>
    </xf>
    <xf numFmtId="4" fontId="4" fillId="3" borderId="1" xfId="1" applyNumberFormat="1" applyFont="1" applyFill="1" applyBorder="1" applyAlignment="1">
      <alignment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top" wrapText="1"/>
    </xf>
    <xf numFmtId="4" fontId="5" fillId="3" borderId="1" xfId="1" applyNumberFormat="1" applyFont="1" applyFill="1" applyBorder="1" applyAlignment="1">
      <alignment vertical="top"/>
    </xf>
    <xf numFmtId="4" fontId="5" fillId="3" borderId="1" xfId="1" applyNumberFormat="1" applyFont="1" applyFill="1" applyBorder="1" applyAlignment="1">
      <alignment horizontal="right" vertical="top"/>
    </xf>
    <xf numFmtId="0" fontId="10" fillId="3" borderId="1" xfId="1" applyNumberFormat="1" applyFont="1" applyFill="1" applyBorder="1" applyAlignment="1">
      <alignment horizontal="right" vertical="top"/>
    </xf>
    <xf numFmtId="0" fontId="10" fillId="3" borderId="5" xfId="1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9" fillId="3" borderId="0" xfId="0" applyFont="1" applyFill="1"/>
    <xf numFmtId="4" fontId="14" fillId="3" borderId="0" xfId="0" applyNumberFormat="1" applyFont="1" applyFill="1"/>
    <xf numFmtId="0" fontId="14" fillId="3" borderId="0" xfId="0" applyFont="1" applyFill="1"/>
    <xf numFmtId="4" fontId="6" fillId="3" borderId="1" xfId="1" applyNumberFormat="1" applyFont="1" applyFill="1" applyBorder="1" applyAlignment="1">
      <alignment horizontal="right" vertical="top" wrapText="1"/>
    </xf>
    <xf numFmtId="14" fontId="11" fillId="3" borderId="5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/>
    <xf numFmtId="4" fontId="11" fillId="3" borderId="1" xfId="0" applyNumberFormat="1" applyFont="1" applyFill="1" applyBorder="1"/>
    <xf numFmtId="0" fontId="11" fillId="3" borderId="1" xfId="0" applyFont="1" applyFill="1" applyBorder="1" applyAlignment="1">
      <alignment vertical="top"/>
    </xf>
    <xf numFmtId="0" fontId="11" fillId="3" borderId="5" xfId="0" applyFont="1" applyFill="1" applyBorder="1"/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10" fillId="3" borderId="5" xfId="1" applyNumberFormat="1" applyFont="1" applyFill="1" applyBorder="1" applyAlignment="1">
      <alignment horizontal="center" vertical="top" wrapText="1"/>
    </xf>
    <xf numFmtId="1" fontId="10" fillId="3" borderId="7" xfId="1" applyNumberFormat="1" applyFont="1" applyFill="1" applyBorder="1" applyAlignment="1">
      <alignment horizontal="center" vertical="top" wrapText="1"/>
    </xf>
    <xf numFmtId="1" fontId="10" fillId="3" borderId="8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4" xfId="1" applyNumberFormat="1" applyFont="1" applyBorder="1" applyAlignment="1">
      <alignment horizontal="center" vertical="top" wrapText="1"/>
    </xf>
    <xf numFmtId="0" fontId="3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1" fontId="5" fillId="3" borderId="5" xfId="1" applyNumberFormat="1" applyFont="1" applyFill="1" applyBorder="1" applyAlignment="1">
      <alignment horizontal="center" vertical="center" wrapText="1"/>
    </xf>
    <xf numFmtId="1" fontId="5" fillId="3" borderId="7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top" wrapText="1"/>
    </xf>
    <xf numFmtId="1" fontId="3" fillId="3" borderId="7" xfId="1" applyNumberFormat="1" applyFont="1" applyFill="1" applyBorder="1" applyAlignment="1">
      <alignment horizontal="center" vertical="top" wrapText="1"/>
    </xf>
    <xf numFmtId="1" fontId="3" fillId="3" borderId="8" xfId="1" applyNumberFormat="1" applyFont="1" applyFill="1" applyBorder="1" applyAlignment="1">
      <alignment horizontal="center" vertical="top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3" fillId="3" borderId="8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</cellXfs>
  <cellStyles count="5">
    <cellStyle name="Обычный" xfId="0" builtinId="0"/>
    <cellStyle name="Обычный_Движимое." xfId="2"/>
    <cellStyle name="Обычный_Лист1" xfId="1"/>
    <cellStyle name="Обычный_Лист2" xfId="3"/>
    <cellStyle name="Обычный_Недвижимое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topLeftCell="A16" workbookViewId="0">
      <selection activeCell="J18" sqref="J18"/>
    </sheetView>
  </sheetViews>
  <sheetFormatPr defaultRowHeight="14.4"/>
  <cols>
    <col min="8" max="8" width="11.21875" customWidth="1"/>
  </cols>
  <sheetData>
    <row r="2" spans="1:10">
      <c r="A2" s="214" t="s">
        <v>165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7.55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</row>
    <row r="4" spans="1:10" ht="17.55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</row>
    <row r="5" spans="1:10" ht="17.5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</row>
    <row r="6" spans="1:10" ht="17.399999999999999">
      <c r="B6" s="35"/>
    </row>
    <row r="7" spans="1:10" ht="20.399999999999999">
      <c r="B7" s="36"/>
    </row>
    <row r="8" spans="1:10" ht="20.399999999999999">
      <c r="B8" s="36"/>
    </row>
    <row r="9" spans="1:10" ht="20.399999999999999">
      <c r="B9" s="36"/>
    </row>
    <row r="10" spans="1:10" ht="15" customHeight="1">
      <c r="A10" s="216" t="s">
        <v>161</v>
      </c>
      <c r="B10" s="216"/>
      <c r="C10" s="216"/>
      <c r="D10" s="216"/>
      <c r="E10" s="216"/>
      <c r="F10" s="216"/>
      <c r="G10" s="216"/>
      <c r="H10" s="216"/>
      <c r="I10" s="216"/>
      <c r="J10" s="216"/>
    </row>
    <row r="11" spans="1:10" ht="15.45" customHeight="1">
      <c r="A11" s="216"/>
      <c r="B11" s="216"/>
      <c r="C11" s="216"/>
      <c r="D11" s="216"/>
      <c r="E11" s="216"/>
      <c r="F11" s="216"/>
      <c r="G11" s="216"/>
      <c r="H11" s="216"/>
      <c r="I11" s="216"/>
      <c r="J11" s="216"/>
    </row>
    <row r="12" spans="1:10" ht="15.6">
      <c r="B12" s="37"/>
      <c r="C12" s="217" t="s">
        <v>162</v>
      </c>
      <c r="D12" s="217"/>
      <c r="E12" s="217"/>
      <c r="F12" s="217"/>
      <c r="G12" s="217"/>
      <c r="H12" s="217"/>
    </row>
    <row r="13" spans="1:10" ht="15.6">
      <c r="B13" s="37"/>
      <c r="C13" s="217"/>
      <c r="D13" s="217"/>
      <c r="E13" s="217"/>
      <c r="F13" s="217"/>
      <c r="G13" s="217"/>
      <c r="H13" s="217"/>
    </row>
    <row r="14" spans="1:10" ht="15.6">
      <c r="B14" s="38"/>
    </row>
    <row r="15" spans="1:10" ht="15.6">
      <c r="B15" s="38"/>
    </row>
    <row r="16" spans="1:10" ht="15.6">
      <c r="B16" s="38"/>
    </row>
    <row r="17" spans="2:7" ht="15.6">
      <c r="B17" s="38"/>
    </row>
    <row r="18" spans="2:7" ht="15.6">
      <c r="B18" s="38"/>
    </row>
    <row r="19" spans="2:7" ht="15.6">
      <c r="B19" s="38"/>
    </row>
    <row r="20" spans="2:7" ht="15.6">
      <c r="G20" s="39" t="s">
        <v>534</v>
      </c>
    </row>
    <row r="21" spans="2:7" ht="15.6">
      <c r="B21" s="39"/>
    </row>
    <row r="22" spans="2:7" ht="15.6">
      <c r="B22" s="39"/>
    </row>
    <row r="23" spans="2:7" ht="15.6">
      <c r="G23" s="39" t="s">
        <v>535</v>
      </c>
    </row>
    <row r="24" spans="2:7" ht="15.6">
      <c r="B24" s="39"/>
    </row>
    <row r="25" spans="2:7" ht="15.6">
      <c r="B25" s="39"/>
    </row>
    <row r="26" spans="2:7" ht="15.6">
      <c r="B26" s="39"/>
    </row>
    <row r="27" spans="2:7" ht="15.6">
      <c r="B27" s="39"/>
    </row>
    <row r="28" spans="2:7" ht="15.6">
      <c r="B28" s="39"/>
    </row>
    <row r="29" spans="2:7" ht="15.6">
      <c r="B29" s="39"/>
    </row>
    <row r="30" spans="2:7" ht="15.6">
      <c r="B30" s="39"/>
    </row>
    <row r="31" spans="2:7" ht="15.6">
      <c r="B31" s="39"/>
    </row>
    <row r="32" spans="2:7" ht="15.6">
      <c r="B32" s="39"/>
    </row>
    <row r="33" spans="1:10" ht="15.6">
      <c r="B33" s="39"/>
    </row>
    <row r="34" spans="1:10" ht="15.6">
      <c r="B34" s="39"/>
    </row>
    <row r="35" spans="1:10" ht="15.6">
      <c r="B35" s="39"/>
    </row>
    <row r="36" spans="1:10" ht="14.55" customHeight="1">
      <c r="A36" s="218" t="s">
        <v>163</v>
      </c>
      <c r="B36" s="218"/>
      <c r="C36" s="218"/>
      <c r="D36" s="218"/>
      <c r="E36" s="218"/>
      <c r="F36" s="218"/>
      <c r="G36" s="218"/>
      <c r="H36" s="218"/>
      <c r="I36" s="218"/>
      <c r="J36" s="218"/>
    </row>
    <row r="37" spans="1:10" ht="14.55" customHeight="1">
      <c r="A37" s="218" t="s">
        <v>164</v>
      </c>
      <c r="B37" s="218"/>
      <c r="C37" s="218"/>
      <c r="D37" s="218"/>
      <c r="E37" s="218"/>
      <c r="F37" s="218"/>
      <c r="G37" s="218"/>
      <c r="H37" s="218"/>
      <c r="I37" s="218"/>
      <c r="J37" s="218"/>
    </row>
  </sheetData>
  <mergeCells count="5">
    <mergeCell ref="A2:J5"/>
    <mergeCell ref="A10:J11"/>
    <mergeCell ref="C12:H13"/>
    <mergeCell ref="A36:J36"/>
    <mergeCell ref="A37:J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0"/>
  <sheetViews>
    <sheetView topLeftCell="A13" workbookViewId="0">
      <selection activeCell="J30" sqref="J30"/>
    </sheetView>
  </sheetViews>
  <sheetFormatPr defaultRowHeight="14.4"/>
  <cols>
    <col min="1" max="1" width="28.5546875" style="43" customWidth="1"/>
    <col min="2" max="2" width="13.109375" style="43" customWidth="1"/>
    <col min="3" max="3" width="8.77734375" style="43"/>
    <col min="4" max="4" width="9" style="43" bestFit="1" customWidth="1"/>
    <col min="5" max="9" width="8.77734375" style="43"/>
    <col min="10" max="10" width="14.77734375" style="43" customWidth="1"/>
    <col min="11" max="11" width="8.77734375" style="43"/>
    <col min="12" max="12" width="12.109375" style="43" customWidth="1"/>
    <col min="13" max="13" width="13.77734375" style="43" customWidth="1"/>
  </cols>
  <sheetData>
    <row r="3" spans="1:13" ht="130.5" customHeight="1">
      <c r="A3" s="221" t="s">
        <v>185</v>
      </c>
      <c r="B3" s="221" t="s">
        <v>186</v>
      </c>
      <c r="C3" s="221" t="s">
        <v>187</v>
      </c>
      <c r="D3" s="221" t="s">
        <v>188</v>
      </c>
      <c r="E3" s="224" t="s">
        <v>189</v>
      </c>
      <c r="F3" s="225"/>
      <c r="G3" s="225"/>
      <c r="H3" s="226"/>
      <c r="I3" s="221" t="s">
        <v>190</v>
      </c>
      <c r="J3" s="221" t="s">
        <v>191</v>
      </c>
      <c r="K3" s="224" t="s">
        <v>313</v>
      </c>
      <c r="L3" s="226"/>
      <c r="M3" s="221" t="s">
        <v>290</v>
      </c>
    </row>
    <row r="4" spans="1:13" ht="52.05" customHeight="1">
      <c r="A4" s="222"/>
      <c r="B4" s="222"/>
      <c r="C4" s="222"/>
      <c r="D4" s="222"/>
      <c r="E4" s="221" t="s">
        <v>192</v>
      </c>
      <c r="F4" s="224" t="s">
        <v>193</v>
      </c>
      <c r="G4" s="225"/>
      <c r="H4" s="226"/>
      <c r="I4" s="222"/>
      <c r="J4" s="222"/>
      <c r="K4" s="219" t="s">
        <v>194</v>
      </c>
      <c r="L4" s="219" t="s">
        <v>195</v>
      </c>
      <c r="M4" s="222"/>
    </row>
    <row r="5" spans="1:13">
      <c r="A5" s="223"/>
      <c r="B5" s="223"/>
      <c r="C5" s="223"/>
      <c r="D5" s="223"/>
      <c r="E5" s="223"/>
      <c r="F5" s="44" t="s">
        <v>196</v>
      </c>
      <c r="G5" s="44" t="s">
        <v>207</v>
      </c>
      <c r="H5" s="45"/>
      <c r="I5" s="223"/>
      <c r="J5" s="223"/>
      <c r="K5" s="220"/>
      <c r="L5" s="220"/>
      <c r="M5" s="223"/>
    </row>
    <row r="6" spans="1:13" s="46" customFormat="1" ht="10.199999999999999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3">
      <c r="A7" s="23" t="s">
        <v>197</v>
      </c>
      <c r="B7" s="23"/>
      <c r="C7" s="23"/>
      <c r="D7" s="23"/>
      <c r="E7" s="23"/>
      <c r="F7" s="23"/>
      <c r="G7" s="23"/>
      <c r="H7" s="23"/>
      <c r="I7" s="23"/>
      <c r="J7" s="24">
        <f>J8+J14</f>
        <v>104173320.29999998</v>
      </c>
      <c r="K7" s="24"/>
      <c r="L7" s="24">
        <f>L8+L14</f>
        <v>12652620.43</v>
      </c>
      <c r="M7" s="24">
        <f>M9+M16+M17+M18+M19</f>
        <v>86120338.009999961</v>
      </c>
    </row>
    <row r="8" spans="1:13">
      <c r="A8" s="73" t="s">
        <v>198</v>
      </c>
      <c r="B8" s="74"/>
      <c r="C8" s="74"/>
      <c r="D8" s="74"/>
      <c r="E8" s="74"/>
      <c r="F8" s="74"/>
      <c r="G8" s="74"/>
      <c r="H8" s="74"/>
      <c r="I8" s="74"/>
      <c r="J8" s="75">
        <f>J9+J13</f>
        <v>85038952.539999992</v>
      </c>
      <c r="K8" s="75"/>
      <c r="L8" s="75">
        <f t="shared" ref="L8:M8" si="0">L9+L13</f>
        <v>8771681.25</v>
      </c>
      <c r="M8" s="75">
        <f t="shared" si="0"/>
        <v>76267271.289999977</v>
      </c>
    </row>
    <row r="9" spans="1:13" s="20" customFormat="1">
      <c r="A9" s="50" t="s">
        <v>266</v>
      </c>
      <c r="B9" s="50"/>
      <c r="C9" s="50"/>
      <c r="D9" s="50"/>
      <c r="E9" s="50"/>
      <c r="F9" s="50"/>
      <c r="G9" s="50"/>
      <c r="H9" s="50"/>
      <c r="I9" s="50"/>
      <c r="J9" s="170">
        <f>J10+J12</f>
        <v>85038952.539999992</v>
      </c>
      <c r="K9" s="170"/>
      <c r="L9" s="170">
        <f>L10+L12</f>
        <v>8771681.25</v>
      </c>
      <c r="M9" s="62">
        <f t="shared" ref="M9" si="1">M10+M12</f>
        <v>76267271.289999977</v>
      </c>
    </row>
    <row r="10" spans="1:13">
      <c r="A10" s="44" t="s">
        <v>265</v>
      </c>
      <c r="B10" s="44"/>
      <c r="C10" s="44"/>
      <c r="D10" s="44"/>
      <c r="E10" s="44"/>
      <c r="F10" s="44"/>
      <c r="G10" s="44"/>
      <c r="H10" s="44"/>
      <c r="I10" s="44"/>
      <c r="J10" s="47">
        <f>Недвижимое!F126</f>
        <v>72652492.109999985</v>
      </c>
      <c r="K10" s="44"/>
      <c r="L10" s="47">
        <f>Недвижимое!G126</f>
        <v>4039533.54</v>
      </c>
      <c r="M10" s="47">
        <f>J10-L10</f>
        <v>68612958.569999978</v>
      </c>
    </row>
    <row r="11" spans="1:13">
      <c r="A11" s="44" t="s">
        <v>268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7">
        <f t="shared" ref="M11:M24" si="2">J11-L11</f>
        <v>0</v>
      </c>
    </row>
    <row r="12" spans="1:13">
      <c r="A12" s="44" t="s">
        <v>267</v>
      </c>
      <c r="B12" s="44"/>
      <c r="C12" s="44"/>
      <c r="D12" s="44"/>
      <c r="E12" s="44"/>
      <c r="F12" s="44"/>
      <c r="G12" s="44"/>
      <c r="H12" s="44"/>
      <c r="I12" s="44"/>
      <c r="J12" s="47">
        <f>Недвижимое!F104</f>
        <v>12386460.430000003</v>
      </c>
      <c r="K12" s="44"/>
      <c r="L12" s="47">
        <f>Недвижимое!G104</f>
        <v>4732147.709999999</v>
      </c>
      <c r="M12" s="47">
        <f t="shared" si="2"/>
        <v>7654312.7200000044</v>
      </c>
    </row>
    <row r="13" spans="1:13">
      <c r="A13" s="44" t="s">
        <v>269</v>
      </c>
      <c r="B13" s="44"/>
      <c r="C13" s="44"/>
      <c r="D13" s="44"/>
      <c r="E13" s="44"/>
      <c r="F13" s="44"/>
      <c r="G13" s="44"/>
      <c r="H13" s="44"/>
      <c r="I13" s="44"/>
      <c r="J13" s="47"/>
      <c r="K13" s="44"/>
      <c r="L13" s="47"/>
      <c r="M13" s="47">
        <f t="shared" si="2"/>
        <v>0</v>
      </c>
    </row>
    <row r="14" spans="1:13">
      <c r="A14" s="73" t="s">
        <v>199</v>
      </c>
      <c r="B14" s="74"/>
      <c r="C14" s="74"/>
      <c r="D14" s="74"/>
      <c r="E14" s="74"/>
      <c r="F14" s="74"/>
      <c r="G14" s="74"/>
      <c r="H14" s="74"/>
      <c r="I14" s="74"/>
      <c r="J14" s="75">
        <f>J15+J16+J17+J18+J19</f>
        <v>19134367.759999998</v>
      </c>
      <c r="K14" s="75"/>
      <c r="L14" s="75">
        <f>L15+L16+L17+L18+L19</f>
        <v>3880939.1799999997</v>
      </c>
      <c r="M14" s="75">
        <f t="shared" ref="M14" si="3">M15+M16+M17+M18+M19</f>
        <v>9853066.7199999988</v>
      </c>
    </row>
    <row r="15" spans="1:13">
      <c r="A15" s="44" t="s">
        <v>260</v>
      </c>
      <c r="B15" s="44"/>
      <c r="C15" s="44"/>
      <c r="D15" s="44"/>
      <c r="E15" s="44"/>
      <c r="F15" s="44"/>
      <c r="G15" s="44"/>
      <c r="H15" s="44"/>
      <c r="I15" s="44"/>
      <c r="J15" s="47">
        <f>Движимое.!C13</f>
        <v>5400361.8599999994</v>
      </c>
      <c r="K15" s="44"/>
      <c r="L15" s="47">
        <f>Движимое.!D13</f>
        <v>0</v>
      </c>
      <c r="M15" s="47"/>
    </row>
    <row r="16" spans="1:13">
      <c r="A16" s="44" t="s">
        <v>261</v>
      </c>
      <c r="B16" s="44"/>
      <c r="C16" s="44"/>
      <c r="D16" s="44"/>
      <c r="E16" s="44"/>
      <c r="F16" s="44"/>
      <c r="G16" s="44"/>
      <c r="H16" s="44"/>
      <c r="I16" s="44"/>
      <c r="J16" s="47">
        <f>Движимое.!C75</f>
        <v>9916702.7299999986</v>
      </c>
      <c r="K16" s="44"/>
      <c r="L16" s="47">
        <f>Движимое.!D75</f>
        <v>1859590.2599999998</v>
      </c>
      <c r="M16" s="63">
        <f t="shared" si="2"/>
        <v>8057112.4699999988</v>
      </c>
    </row>
    <row r="17" spans="1:13">
      <c r="A17" s="44" t="s">
        <v>262</v>
      </c>
      <c r="B17" s="44"/>
      <c r="C17" s="44"/>
      <c r="D17" s="44"/>
      <c r="E17" s="44"/>
      <c r="F17" s="44"/>
      <c r="G17" s="44"/>
      <c r="H17" s="44"/>
      <c r="I17" s="44"/>
      <c r="J17" s="47">
        <f>Движимое.!C65</f>
        <v>2509683.29</v>
      </c>
      <c r="K17" s="44"/>
      <c r="L17" s="47">
        <f>Движимое.!D65</f>
        <v>1012180.8800000001</v>
      </c>
      <c r="M17" s="63">
        <f t="shared" si="2"/>
        <v>1497502.41</v>
      </c>
    </row>
    <row r="18" spans="1:13">
      <c r="A18" s="44" t="s">
        <v>263</v>
      </c>
      <c r="B18" s="44"/>
      <c r="C18" s="44"/>
      <c r="D18" s="44"/>
      <c r="E18" s="44"/>
      <c r="F18" s="44"/>
      <c r="G18" s="44"/>
      <c r="H18" s="44"/>
      <c r="I18" s="44"/>
      <c r="J18" s="47">
        <f>Движимое.!C109</f>
        <v>926292.88</v>
      </c>
      <c r="K18" s="44"/>
      <c r="L18" s="47">
        <f>Движимое.!D109</f>
        <v>778959.56</v>
      </c>
      <c r="M18" s="63">
        <f t="shared" si="2"/>
        <v>147333.31999999995</v>
      </c>
    </row>
    <row r="19" spans="1:13">
      <c r="A19" s="44" t="s">
        <v>264</v>
      </c>
      <c r="B19" s="44"/>
      <c r="C19" s="44"/>
      <c r="D19" s="44"/>
      <c r="E19" s="44"/>
      <c r="F19" s="44"/>
      <c r="G19" s="44"/>
      <c r="H19" s="44"/>
      <c r="I19" s="44"/>
      <c r="J19" s="47">
        <f>Движимое.!C125</f>
        <v>381327</v>
      </c>
      <c r="K19" s="44"/>
      <c r="L19" s="47">
        <f>Движимое.!D125</f>
        <v>230208.48</v>
      </c>
      <c r="M19" s="63">
        <f t="shared" si="2"/>
        <v>151118.51999999999</v>
      </c>
    </row>
    <row r="20" spans="1:13" s="54" customFormat="1" ht="28.05" customHeight="1">
      <c r="A20" s="51" t="s">
        <v>200</v>
      </c>
      <c r="B20" s="52"/>
      <c r="C20" s="52"/>
      <c r="D20" s="52"/>
      <c r="E20" s="52"/>
      <c r="F20" s="52"/>
      <c r="G20" s="52"/>
      <c r="H20" s="52"/>
      <c r="I20" s="52"/>
      <c r="J20" s="53">
        <f>J21</f>
        <v>0</v>
      </c>
      <c r="K20" s="53"/>
      <c r="L20" s="53">
        <v>0</v>
      </c>
      <c r="M20" s="53">
        <f t="shared" si="2"/>
        <v>0</v>
      </c>
    </row>
    <row r="21" spans="1:13">
      <c r="A21" s="44" t="s">
        <v>201</v>
      </c>
      <c r="B21" s="44"/>
      <c r="C21" s="44"/>
      <c r="D21" s="44"/>
      <c r="E21" s="44"/>
      <c r="F21" s="44"/>
      <c r="G21" s="44"/>
      <c r="H21" s="44"/>
      <c r="I21" s="44"/>
      <c r="J21" s="47">
        <v>0</v>
      </c>
      <c r="K21" s="47"/>
      <c r="L21" s="47">
        <v>0</v>
      </c>
      <c r="M21" s="47">
        <f t="shared" si="2"/>
        <v>0</v>
      </c>
    </row>
    <row r="22" spans="1:13">
      <c r="A22" s="44" t="s">
        <v>202</v>
      </c>
      <c r="B22" s="44"/>
      <c r="C22" s="44"/>
      <c r="D22" s="44"/>
      <c r="E22" s="44"/>
      <c r="F22" s="44"/>
      <c r="G22" s="44"/>
      <c r="H22" s="44"/>
      <c r="I22" s="44"/>
      <c r="J22" s="47">
        <v>0</v>
      </c>
      <c r="K22" s="44"/>
      <c r="L22" s="47">
        <v>0</v>
      </c>
      <c r="M22" s="47">
        <f t="shared" si="2"/>
        <v>0</v>
      </c>
    </row>
    <row r="23" spans="1:13">
      <c r="A23" s="23" t="s">
        <v>208</v>
      </c>
      <c r="B23" s="23"/>
      <c r="C23" s="23"/>
      <c r="D23" s="23"/>
      <c r="E23" s="23"/>
      <c r="F23" s="23"/>
      <c r="G23" s="23"/>
      <c r="H23" s="23"/>
      <c r="I23" s="23"/>
      <c r="J23" s="163">
        <f>Недвижимое!F27</f>
        <v>31479193.919999994</v>
      </c>
      <c r="K23" s="23"/>
      <c r="L23" s="24">
        <v>0</v>
      </c>
      <c r="M23" s="24">
        <f t="shared" si="2"/>
        <v>31479193.919999994</v>
      </c>
    </row>
    <row r="24" spans="1:13" ht="27">
      <c r="A24" s="45" t="s">
        <v>203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7">
        <f t="shared" si="2"/>
        <v>0</v>
      </c>
    </row>
    <row r="25" spans="1:13">
      <c r="A25" s="23" t="s">
        <v>204</v>
      </c>
      <c r="B25" s="23"/>
      <c r="C25" s="23"/>
      <c r="D25" s="23"/>
      <c r="E25" s="23"/>
      <c r="F25" s="23"/>
      <c r="G25" s="23"/>
      <c r="H25" s="23"/>
      <c r="I25" s="23"/>
      <c r="J25" s="24">
        <f>J23+J20+J7</f>
        <v>135652514.21999997</v>
      </c>
      <c r="K25" s="24"/>
      <c r="L25" s="24">
        <f>L23+L20+L7</f>
        <v>12652620.43</v>
      </c>
      <c r="M25" s="24">
        <f>M23+M20+M7</f>
        <v>117599531.92999995</v>
      </c>
    </row>
    <row r="26" spans="1:13">
      <c r="J26" s="55"/>
    </row>
    <row r="28" spans="1:13">
      <c r="A28" s="43" t="s">
        <v>205</v>
      </c>
      <c r="B28" s="43" t="s">
        <v>536</v>
      </c>
    </row>
    <row r="29" spans="1:13">
      <c r="A29" s="43" t="s">
        <v>271</v>
      </c>
    </row>
    <row r="31" spans="1:13">
      <c r="A31" s="43" t="s">
        <v>291</v>
      </c>
      <c r="B31" s="43" t="s">
        <v>461</v>
      </c>
    </row>
    <row r="32" spans="1:13">
      <c r="A32" s="43" t="s">
        <v>206</v>
      </c>
    </row>
    <row r="36" spans="1:5">
      <c r="E36" s="43" t="s">
        <v>270</v>
      </c>
    </row>
    <row r="38" spans="1:5">
      <c r="A38" s="57"/>
      <c r="B38" s="57"/>
      <c r="C38" s="57"/>
      <c r="D38" s="57"/>
      <c r="E38" s="57"/>
    </row>
    <row r="39" spans="1:5">
      <c r="A39" s="57"/>
      <c r="B39" s="57"/>
      <c r="C39" s="57"/>
      <c r="D39" s="58"/>
      <c r="E39" s="57"/>
    </row>
    <row r="40" spans="1:5">
      <c r="A40" s="57"/>
      <c r="B40" s="59"/>
      <c r="C40" s="57"/>
      <c r="D40" s="58"/>
      <c r="E40" s="57"/>
    </row>
    <row r="41" spans="1:5">
      <c r="A41" s="57"/>
      <c r="B41" s="59"/>
      <c r="C41" s="57"/>
      <c r="D41" s="58"/>
      <c r="E41" s="57"/>
    </row>
    <row r="42" spans="1:5">
      <c r="A42" s="57"/>
      <c r="B42" s="59"/>
      <c r="C42" s="57"/>
      <c r="D42" s="58"/>
      <c r="E42" s="57"/>
    </row>
    <row r="43" spans="1:5">
      <c r="A43" s="57"/>
      <c r="B43" s="59"/>
      <c r="C43" s="57"/>
      <c r="D43" s="57"/>
      <c r="E43" s="57"/>
    </row>
    <row r="44" spans="1:5">
      <c r="A44" s="57"/>
      <c r="B44" s="59"/>
      <c r="C44" s="57"/>
      <c r="D44" s="57"/>
      <c r="E44" s="57"/>
    </row>
    <row r="45" spans="1:5">
      <c r="A45" s="57"/>
      <c r="B45" s="59"/>
      <c r="C45" s="57"/>
      <c r="D45" s="57"/>
      <c r="E45" s="57"/>
    </row>
    <row r="46" spans="1:5">
      <c r="A46" s="57"/>
      <c r="B46" s="59"/>
      <c r="C46" s="57"/>
      <c r="D46" s="57"/>
      <c r="E46" s="57"/>
    </row>
    <row r="47" spans="1:5">
      <c r="A47" s="57"/>
      <c r="B47" s="59"/>
      <c r="C47" s="57"/>
      <c r="D47" s="57"/>
      <c r="E47" s="57"/>
    </row>
    <row r="48" spans="1:5">
      <c r="A48" s="57"/>
      <c r="B48" s="59"/>
      <c r="C48" s="57"/>
      <c r="D48" s="57"/>
      <c r="E48" s="57"/>
    </row>
    <row r="49" spans="1:5">
      <c r="A49" s="57"/>
      <c r="B49" s="59"/>
      <c r="C49" s="57"/>
      <c r="D49" s="57"/>
      <c r="E49" s="57"/>
    </row>
    <row r="50" spans="1:5">
      <c r="A50" s="57"/>
      <c r="B50" s="59"/>
      <c r="C50" s="57"/>
      <c r="D50" s="57"/>
      <c r="E50" s="57"/>
    </row>
    <row r="51" spans="1:5">
      <c r="A51" s="57"/>
      <c r="B51" s="59"/>
      <c r="C51" s="57"/>
      <c r="D51" s="60"/>
      <c r="E51" s="57"/>
    </row>
    <row r="52" spans="1:5">
      <c r="A52" s="57"/>
      <c r="B52" s="59"/>
      <c r="C52" s="57"/>
      <c r="D52" s="57"/>
      <c r="E52" s="57"/>
    </row>
    <row r="53" spans="1:5">
      <c r="A53" s="57"/>
      <c r="B53" s="59"/>
      <c r="C53" s="57"/>
      <c r="D53" s="57"/>
      <c r="E53" s="57"/>
    </row>
    <row r="54" spans="1:5">
      <c r="A54" s="57"/>
      <c r="B54" s="59"/>
      <c r="C54" s="57"/>
      <c r="D54" s="57"/>
      <c r="E54" s="57"/>
    </row>
    <row r="55" spans="1:5">
      <c r="A55" s="57"/>
      <c r="B55" s="59"/>
      <c r="C55" s="57"/>
      <c r="D55" s="57"/>
      <c r="E55" s="57"/>
    </row>
    <row r="56" spans="1:5">
      <c r="A56" s="57"/>
      <c r="B56" s="61"/>
      <c r="C56" s="57"/>
      <c r="D56" s="57"/>
      <c r="E56" s="57"/>
    </row>
    <row r="57" spans="1:5">
      <c r="A57" s="57"/>
      <c r="B57" s="61"/>
      <c r="C57" s="57"/>
      <c r="D57" s="57"/>
      <c r="E57" s="57"/>
    </row>
    <row r="58" spans="1:5">
      <c r="A58" s="57"/>
      <c r="B58" s="61"/>
      <c r="C58" s="57"/>
      <c r="D58" s="57"/>
      <c r="E58" s="57"/>
    </row>
    <row r="59" spans="1:5">
      <c r="A59" s="57"/>
      <c r="B59" s="61"/>
      <c r="C59" s="57"/>
      <c r="D59" s="57"/>
      <c r="E59" s="57"/>
    </row>
    <row r="60" spans="1:5">
      <c r="A60" s="57"/>
      <c r="B60" s="59"/>
      <c r="C60" s="57"/>
      <c r="D60" s="57"/>
      <c r="E60" s="57"/>
    </row>
    <row r="61" spans="1:5">
      <c r="A61" s="57"/>
      <c r="B61" s="59"/>
      <c r="C61" s="57"/>
      <c r="D61" s="57"/>
      <c r="E61" s="57"/>
    </row>
    <row r="62" spans="1:5">
      <c r="A62" s="57"/>
      <c r="B62" s="59"/>
      <c r="C62" s="57"/>
      <c r="D62" s="57"/>
      <c r="E62" s="57"/>
    </row>
    <row r="63" spans="1:5">
      <c r="A63" s="57"/>
      <c r="B63" s="59"/>
      <c r="C63" s="57"/>
      <c r="D63" s="57"/>
      <c r="E63" s="57"/>
    </row>
    <row r="64" spans="1:5">
      <c r="A64" s="57"/>
      <c r="B64" s="59"/>
      <c r="C64" s="57"/>
      <c r="D64" s="57"/>
      <c r="E64" s="57"/>
    </row>
    <row r="65" spans="1:5">
      <c r="A65" s="57"/>
      <c r="B65" s="59"/>
      <c r="C65" s="57"/>
      <c r="D65" s="57"/>
      <c r="E65" s="57"/>
    </row>
    <row r="66" spans="1:5">
      <c r="A66" s="57"/>
      <c r="B66" s="59"/>
      <c r="C66" s="57"/>
      <c r="D66" s="57"/>
      <c r="E66" s="57"/>
    </row>
    <row r="67" spans="1:5">
      <c r="A67" s="57"/>
      <c r="B67" s="59"/>
      <c r="C67" s="57"/>
      <c r="D67" s="57"/>
      <c r="E67" s="57"/>
    </row>
    <row r="68" spans="1:5">
      <c r="A68" s="57"/>
      <c r="B68" s="59"/>
      <c r="C68" s="57"/>
      <c r="D68" s="57"/>
      <c r="E68" s="57"/>
    </row>
    <row r="69" spans="1:5">
      <c r="A69" s="57"/>
      <c r="B69" s="59"/>
      <c r="C69" s="57"/>
      <c r="D69" s="57"/>
      <c r="E69" s="57"/>
    </row>
    <row r="70" spans="1:5">
      <c r="A70" s="57"/>
      <c r="B70" s="59"/>
      <c r="C70" s="57"/>
      <c r="D70" s="57"/>
      <c r="E70" s="57"/>
    </row>
    <row r="71" spans="1:5">
      <c r="A71" s="57"/>
      <c r="B71" s="59"/>
      <c r="C71" s="57"/>
      <c r="D71" s="57"/>
      <c r="E71" s="57"/>
    </row>
    <row r="72" spans="1:5">
      <c r="A72" s="57"/>
      <c r="B72" s="59"/>
      <c r="C72" s="57"/>
      <c r="D72" s="57"/>
      <c r="E72" s="57"/>
    </row>
    <row r="73" spans="1:5">
      <c r="A73" s="57"/>
      <c r="B73" s="59"/>
      <c r="C73" s="57"/>
      <c r="D73" s="57"/>
      <c r="E73" s="57"/>
    </row>
    <row r="74" spans="1:5">
      <c r="A74" s="57"/>
      <c r="B74" s="59"/>
      <c r="C74" s="57"/>
      <c r="D74" s="57"/>
      <c r="E74" s="57"/>
    </row>
    <row r="75" spans="1:5">
      <c r="A75" s="57"/>
      <c r="B75" s="61"/>
      <c r="C75" s="57"/>
      <c r="D75" s="57"/>
      <c r="E75" s="57"/>
    </row>
    <row r="76" spans="1:5">
      <c r="A76" s="57"/>
      <c r="B76" s="59"/>
      <c r="C76" s="57"/>
      <c r="D76" s="57"/>
      <c r="E76" s="57"/>
    </row>
    <row r="77" spans="1:5">
      <c r="A77" s="57"/>
      <c r="B77" s="59"/>
      <c r="C77" s="57"/>
      <c r="D77" s="57"/>
      <c r="E77" s="57"/>
    </row>
    <row r="78" spans="1:5">
      <c r="A78" s="57"/>
      <c r="B78" s="59"/>
      <c r="C78" s="57"/>
      <c r="D78" s="57"/>
      <c r="E78" s="57"/>
    </row>
    <row r="79" spans="1:5">
      <c r="A79" s="57"/>
      <c r="B79" s="59"/>
      <c r="C79" s="57"/>
      <c r="D79" s="57"/>
      <c r="E79" s="57"/>
    </row>
    <row r="80" spans="1:5">
      <c r="A80" s="57"/>
      <c r="B80" s="59"/>
      <c r="C80" s="57"/>
      <c r="D80" s="57"/>
      <c r="E80" s="57"/>
    </row>
    <row r="81" spans="1:5">
      <c r="A81" s="57"/>
      <c r="B81" s="59"/>
      <c r="C81" s="57"/>
      <c r="D81" s="57"/>
      <c r="E81" s="57"/>
    </row>
    <row r="82" spans="1:5">
      <c r="A82" s="57"/>
      <c r="B82" s="59"/>
      <c r="C82" s="57"/>
      <c r="D82" s="57"/>
      <c r="E82" s="57"/>
    </row>
    <row r="83" spans="1:5">
      <c r="A83" s="57"/>
      <c r="B83" s="59"/>
      <c r="C83" s="57"/>
      <c r="D83" s="57"/>
      <c r="E83" s="57"/>
    </row>
    <row r="84" spans="1:5">
      <c r="A84" s="57"/>
      <c r="B84" s="59"/>
      <c r="C84" s="57"/>
      <c r="D84" s="57"/>
      <c r="E84" s="57"/>
    </row>
    <row r="85" spans="1:5">
      <c r="A85" s="57"/>
      <c r="B85" s="59"/>
      <c r="C85" s="57"/>
      <c r="D85" s="57"/>
      <c r="E85" s="57"/>
    </row>
    <row r="86" spans="1:5">
      <c r="A86" s="57"/>
      <c r="B86" s="59"/>
      <c r="C86" s="57"/>
      <c r="D86" s="57"/>
      <c r="E86" s="57"/>
    </row>
    <row r="87" spans="1:5">
      <c r="A87" s="57"/>
      <c r="B87" s="59"/>
      <c r="C87" s="57"/>
      <c r="D87" s="57"/>
      <c r="E87" s="57"/>
    </row>
    <row r="88" spans="1:5">
      <c r="A88" s="57"/>
      <c r="B88" s="59"/>
      <c r="C88" s="57"/>
      <c r="D88" s="57"/>
      <c r="E88" s="57"/>
    </row>
    <row r="89" spans="1:5">
      <c r="A89" s="57"/>
      <c r="B89" s="59"/>
      <c r="C89" s="57"/>
      <c r="D89" s="57"/>
      <c r="E89" s="57"/>
    </row>
    <row r="90" spans="1:5">
      <c r="A90" s="57"/>
      <c r="B90" s="59"/>
      <c r="C90" s="57"/>
      <c r="D90" s="57"/>
      <c r="E90" s="57"/>
    </row>
    <row r="91" spans="1:5">
      <c r="A91" s="57"/>
      <c r="B91" s="59"/>
      <c r="C91" s="57"/>
      <c r="D91" s="57"/>
      <c r="E91" s="57"/>
    </row>
    <row r="92" spans="1:5">
      <c r="A92" s="57"/>
      <c r="B92" s="59"/>
      <c r="C92" s="57"/>
      <c r="D92" s="57"/>
      <c r="E92" s="57"/>
    </row>
    <row r="93" spans="1:5">
      <c r="A93" s="57"/>
      <c r="B93" s="59"/>
      <c r="C93" s="57"/>
      <c r="D93" s="57"/>
      <c r="E93" s="57"/>
    </row>
    <row r="94" spans="1:5">
      <c r="A94" s="57"/>
      <c r="B94" s="59"/>
      <c r="C94" s="57"/>
      <c r="D94" s="57"/>
      <c r="E94" s="57"/>
    </row>
    <row r="95" spans="1:5">
      <c r="A95" s="57"/>
      <c r="B95" s="59"/>
      <c r="C95" s="57"/>
      <c r="D95" s="57"/>
      <c r="E95" s="57"/>
    </row>
    <row r="96" spans="1:5">
      <c r="A96" s="57"/>
      <c r="B96" s="59"/>
      <c r="C96" s="57"/>
      <c r="D96" s="57"/>
      <c r="E96" s="57"/>
    </row>
    <row r="97" spans="1:5">
      <c r="A97" s="57"/>
      <c r="B97" s="59"/>
      <c r="C97" s="57"/>
      <c r="D97" s="57"/>
      <c r="E97" s="57"/>
    </row>
    <row r="98" spans="1:5">
      <c r="A98" s="57"/>
      <c r="B98" s="59"/>
      <c r="C98" s="57"/>
      <c r="D98" s="57"/>
      <c r="E98" s="57"/>
    </row>
    <row r="99" spans="1:5">
      <c r="A99" s="57"/>
      <c r="B99" s="59"/>
      <c r="C99" s="57"/>
      <c r="D99" s="57"/>
      <c r="E99" s="57"/>
    </row>
    <row r="100" spans="1:5">
      <c r="A100" s="57"/>
      <c r="B100" s="59"/>
      <c r="C100" s="57"/>
      <c r="D100" s="57"/>
      <c r="E100" s="57"/>
    </row>
    <row r="101" spans="1:5">
      <c r="A101" s="57"/>
      <c r="B101" s="59"/>
      <c r="C101" s="57"/>
      <c r="D101" s="57"/>
      <c r="E101" s="57"/>
    </row>
    <row r="102" spans="1:5">
      <c r="A102" s="57"/>
      <c r="B102" s="59"/>
      <c r="C102" s="57"/>
      <c r="D102" s="57"/>
      <c r="E102" s="57"/>
    </row>
    <row r="103" spans="1:5">
      <c r="A103" s="57"/>
      <c r="B103" s="59"/>
      <c r="C103" s="57"/>
      <c r="D103" s="57"/>
      <c r="E103" s="57"/>
    </row>
    <row r="104" spans="1:5">
      <c r="A104" s="57"/>
      <c r="B104" s="59"/>
      <c r="C104" s="57"/>
      <c r="D104" s="57"/>
      <c r="E104" s="57"/>
    </row>
    <row r="105" spans="1:5">
      <c r="A105" s="57"/>
      <c r="B105" s="59"/>
      <c r="C105" s="57"/>
      <c r="D105" s="57"/>
      <c r="E105" s="57"/>
    </row>
    <row r="106" spans="1:5">
      <c r="A106" s="57"/>
      <c r="B106" s="59"/>
      <c r="C106" s="57"/>
      <c r="D106" s="57"/>
      <c r="E106" s="57"/>
    </row>
    <row r="107" spans="1:5">
      <c r="A107" s="57"/>
      <c r="B107" s="59"/>
      <c r="C107" s="57"/>
      <c r="D107" s="57"/>
      <c r="E107" s="57"/>
    </row>
    <row r="108" spans="1:5">
      <c r="A108" s="57"/>
      <c r="B108" s="59"/>
      <c r="C108" s="57"/>
      <c r="D108" s="57"/>
      <c r="E108" s="57"/>
    </row>
    <row r="109" spans="1:5">
      <c r="A109" s="57"/>
      <c r="B109" s="59"/>
      <c r="C109" s="57"/>
      <c r="D109" s="57"/>
      <c r="E109" s="57"/>
    </row>
    <row r="110" spans="1:5">
      <c r="A110" s="57"/>
      <c r="B110" s="59"/>
      <c r="C110" s="57"/>
      <c r="D110" s="57"/>
      <c r="E110" s="57"/>
    </row>
    <row r="111" spans="1:5">
      <c r="A111" s="57"/>
      <c r="B111" s="59"/>
      <c r="C111" s="57"/>
      <c r="D111" s="57"/>
      <c r="E111" s="57"/>
    </row>
    <row r="112" spans="1:5">
      <c r="A112" s="57"/>
      <c r="B112" s="59"/>
      <c r="C112" s="57"/>
      <c r="D112" s="57"/>
      <c r="E112" s="57"/>
    </row>
    <row r="113" spans="1:5">
      <c r="A113" s="57"/>
      <c r="B113" s="59"/>
      <c r="C113" s="57"/>
      <c r="D113" s="57"/>
      <c r="E113" s="57"/>
    </row>
    <row r="114" spans="1:5">
      <c r="A114" s="57"/>
      <c r="B114" s="59"/>
      <c r="C114" s="57"/>
      <c r="D114" s="57"/>
      <c r="E114" s="57"/>
    </row>
    <row r="115" spans="1:5">
      <c r="A115" s="57"/>
      <c r="B115" s="59"/>
      <c r="C115" s="57"/>
      <c r="D115" s="57"/>
      <c r="E115" s="57"/>
    </row>
    <row r="116" spans="1:5">
      <c r="A116" s="57"/>
      <c r="B116" s="59"/>
      <c r="C116" s="57"/>
      <c r="D116" s="57"/>
      <c r="E116" s="57"/>
    </row>
    <row r="117" spans="1:5">
      <c r="A117" s="57"/>
      <c r="B117" s="59"/>
      <c r="C117" s="57"/>
      <c r="D117" s="57"/>
      <c r="E117" s="57"/>
    </row>
    <row r="118" spans="1:5">
      <c r="A118" s="57"/>
      <c r="B118" s="59"/>
      <c r="C118" s="57"/>
      <c r="D118" s="57"/>
      <c r="E118" s="57"/>
    </row>
    <row r="119" spans="1:5">
      <c r="A119" s="57"/>
      <c r="B119" s="60"/>
      <c r="C119" s="57"/>
      <c r="D119" s="57"/>
      <c r="E119" s="57"/>
    </row>
    <row r="120" spans="1:5">
      <c r="A120" s="57"/>
      <c r="B120" s="57"/>
      <c r="C120" s="57"/>
      <c r="D120" s="57"/>
      <c r="E120" s="57"/>
    </row>
  </sheetData>
  <mergeCells count="13">
    <mergeCell ref="L4:L5"/>
    <mergeCell ref="M3:M5"/>
    <mergeCell ref="A3:A5"/>
    <mergeCell ref="B3:B5"/>
    <mergeCell ref="C3:C5"/>
    <mergeCell ref="D3:D5"/>
    <mergeCell ref="E3:H3"/>
    <mergeCell ref="F4:H4"/>
    <mergeCell ref="K3:L3"/>
    <mergeCell ref="E4:E5"/>
    <mergeCell ref="I3:I5"/>
    <mergeCell ref="J3:J5"/>
    <mergeCell ref="K4:K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N141"/>
  <sheetViews>
    <sheetView topLeftCell="A114" zoomScale="80" zoomScaleNormal="80" workbookViewId="0">
      <selection activeCell="N103" sqref="N103:O104"/>
    </sheetView>
  </sheetViews>
  <sheetFormatPr defaultRowHeight="15.6"/>
  <cols>
    <col min="1" max="1" width="9.5546875" style="2" bestFit="1" customWidth="1"/>
    <col min="2" max="2" width="26.5546875" style="1" customWidth="1"/>
    <col min="3" max="3" width="15.77734375" style="1" customWidth="1"/>
    <col min="4" max="4" width="15" style="1" customWidth="1"/>
    <col min="5" max="5" width="13.21875" style="1" customWidth="1"/>
    <col min="6" max="6" width="14.77734375" style="67" customWidth="1"/>
    <col min="7" max="7" width="12.109375" style="67" customWidth="1"/>
    <col min="8" max="8" width="11.88671875" style="71" customWidth="1"/>
    <col min="9" max="9" width="14.5546875" style="14" hidden="1" customWidth="1"/>
    <col min="10" max="10" width="17.5546875" style="14" customWidth="1"/>
    <col min="11" max="11" width="18.77734375" style="8" customWidth="1"/>
    <col min="12" max="12" width="13.88671875" style="8" customWidth="1"/>
    <col min="13" max="13" width="16" style="31" customWidth="1"/>
    <col min="14" max="15" width="11.33203125" bestFit="1" customWidth="1"/>
  </cols>
  <sheetData>
    <row r="1" spans="1:13" ht="33" customHeight="1">
      <c r="B1" s="230" t="s">
        <v>89</v>
      </c>
      <c r="C1" s="230"/>
      <c r="D1" s="230"/>
      <c r="E1" s="230"/>
      <c r="F1" s="230"/>
      <c r="G1" s="230"/>
      <c r="H1" s="230"/>
      <c r="I1" s="230"/>
      <c r="J1" s="230"/>
    </row>
    <row r="2" spans="1:13" ht="52.5" customHeight="1">
      <c r="B2" s="230" t="s">
        <v>90</v>
      </c>
      <c r="C2" s="233"/>
      <c r="D2" s="233"/>
      <c r="E2" s="233"/>
      <c r="F2" s="233"/>
      <c r="G2" s="233"/>
      <c r="H2" s="233"/>
      <c r="I2" s="233"/>
      <c r="J2" s="12"/>
    </row>
    <row r="4" spans="1:13" ht="141.75" customHeight="1">
      <c r="A4" s="3" t="s">
        <v>0</v>
      </c>
      <c r="B4" s="4" t="s">
        <v>92</v>
      </c>
      <c r="C4" s="4" t="s">
        <v>56</v>
      </c>
      <c r="D4" s="4" t="s">
        <v>93</v>
      </c>
      <c r="E4" s="5" t="s">
        <v>57</v>
      </c>
      <c r="F4" s="64" t="s">
        <v>94</v>
      </c>
      <c r="G4" s="64" t="s">
        <v>95</v>
      </c>
      <c r="H4" s="68" t="s">
        <v>96</v>
      </c>
      <c r="I4" s="5" t="s">
        <v>58</v>
      </c>
      <c r="J4" s="13" t="s">
        <v>97</v>
      </c>
      <c r="K4" s="5" t="s">
        <v>98</v>
      </c>
      <c r="L4" s="5" t="s">
        <v>99</v>
      </c>
      <c r="M4" s="5" t="s">
        <v>100</v>
      </c>
    </row>
    <row r="5" spans="1:13" s="20" customFormat="1" ht="18" customHeight="1">
      <c r="A5" s="234" t="s">
        <v>166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6"/>
    </row>
    <row r="6" spans="1:13" ht="64.8" customHeight="1">
      <c r="A6" s="41">
        <v>1</v>
      </c>
      <c r="B6" s="94" t="s">
        <v>55</v>
      </c>
      <c r="C6" s="78"/>
      <c r="D6" s="56" t="s">
        <v>78</v>
      </c>
      <c r="E6" s="80" t="s">
        <v>79</v>
      </c>
      <c r="F6" s="158">
        <v>6049105.9800000004</v>
      </c>
      <c r="G6" s="65">
        <v>0</v>
      </c>
      <c r="H6" s="65">
        <v>6049105.9800000004</v>
      </c>
      <c r="I6" s="81">
        <v>54443.4</v>
      </c>
      <c r="J6" s="83">
        <v>42004</v>
      </c>
      <c r="K6" s="7" t="s">
        <v>101</v>
      </c>
      <c r="L6" s="95" t="s">
        <v>440</v>
      </c>
      <c r="M6" s="32"/>
    </row>
    <row r="7" spans="1:13" ht="64.8" customHeight="1">
      <c r="A7" s="41">
        <v>2</v>
      </c>
      <c r="B7" s="79" t="s">
        <v>80</v>
      </c>
      <c r="C7" s="78"/>
      <c r="D7" s="56" t="s">
        <v>81</v>
      </c>
      <c r="E7" s="80" t="s">
        <v>82</v>
      </c>
      <c r="F7" s="158">
        <v>2852303.76</v>
      </c>
      <c r="G7" s="65">
        <v>0</v>
      </c>
      <c r="H7" s="65">
        <v>2852303.76</v>
      </c>
      <c r="I7" s="81">
        <v>1</v>
      </c>
      <c r="J7" s="83">
        <v>42122</v>
      </c>
      <c r="K7" s="7" t="s">
        <v>102</v>
      </c>
      <c r="L7" s="95" t="s">
        <v>440</v>
      </c>
      <c r="M7" s="32"/>
    </row>
    <row r="8" spans="1:13" ht="69" customHeight="1">
      <c r="A8" s="41">
        <v>3</v>
      </c>
      <c r="B8" s="79" t="s">
        <v>83</v>
      </c>
      <c r="C8" s="78"/>
      <c r="D8" s="56" t="s">
        <v>84</v>
      </c>
      <c r="E8" s="80" t="s">
        <v>85</v>
      </c>
      <c r="F8" s="158">
        <v>71552</v>
      </c>
      <c r="G8" s="65">
        <v>0</v>
      </c>
      <c r="H8" s="69">
        <f>F8</f>
        <v>71552</v>
      </c>
      <c r="I8" s="82">
        <v>20295808</v>
      </c>
      <c r="J8" s="83">
        <v>42122</v>
      </c>
      <c r="K8" s="7" t="s">
        <v>103</v>
      </c>
      <c r="L8" s="95" t="s">
        <v>440</v>
      </c>
      <c r="M8" s="32"/>
    </row>
    <row r="9" spans="1:13" ht="76.2" customHeight="1">
      <c r="A9" s="41">
        <v>4</v>
      </c>
      <c r="B9" s="84" t="s">
        <v>86</v>
      </c>
      <c r="C9" s="85"/>
      <c r="D9" s="86" t="s">
        <v>87</v>
      </c>
      <c r="E9" s="87" t="s">
        <v>88</v>
      </c>
      <c r="F9" s="159">
        <v>819070.2</v>
      </c>
      <c r="G9" s="65">
        <v>0</v>
      </c>
      <c r="H9" s="70">
        <f>F9</f>
        <v>819070.2</v>
      </c>
      <c r="I9" s="88">
        <v>1009365.3</v>
      </c>
      <c r="J9" s="83">
        <v>42206</v>
      </c>
      <c r="K9" s="7" t="s">
        <v>375</v>
      </c>
      <c r="L9" s="95" t="s">
        <v>440</v>
      </c>
      <c r="M9" s="32"/>
    </row>
    <row r="10" spans="1:13" ht="70.8" customHeight="1">
      <c r="A10" s="41">
        <v>5</v>
      </c>
      <c r="B10" s="84" t="s">
        <v>137</v>
      </c>
      <c r="C10" s="85"/>
      <c r="D10" s="86" t="s">
        <v>138</v>
      </c>
      <c r="E10" s="87" t="s">
        <v>139</v>
      </c>
      <c r="F10" s="159">
        <v>472600</v>
      </c>
      <c r="G10" s="65">
        <v>0</v>
      </c>
      <c r="H10" s="70">
        <f>F10</f>
        <v>472600</v>
      </c>
      <c r="I10" s="88"/>
      <c r="J10" s="83">
        <v>42571</v>
      </c>
      <c r="K10" s="7" t="s">
        <v>374</v>
      </c>
      <c r="L10" s="95" t="s">
        <v>440</v>
      </c>
      <c r="M10" s="32"/>
    </row>
    <row r="11" spans="1:13" ht="68.400000000000006" customHeight="1">
      <c r="A11" s="41">
        <v>6</v>
      </c>
      <c r="B11" s="84" t="s">
        <v>367</v>
      </c>
      <c r="C11" s="85"/>
      <c r="D11" s="86" t="s">
        <v>140</v>
      </c>
      <c r="E11" s="87" t="s">
        <v>141</v>
      </c>
      <c r="F11" s="159">
        <v>673190.25</v>
      </c>
      <c r="G11" s="65">
        <v>0</v>
      </c>
      <c r="H11" s="70">
        <f>F11</f>
        <v>673190.25</v>
      </c>
      <c r="I11" s="88"/>
      <c r="J11" s="83">
        <v>42732</v>
      </c>
      <c r="K11" s="7" t="s">
        <v>377</v>
      </c>
      <c r="L11" s="95" t="s">
        <v>440</v>
      </c>
      <c r="M11" s="32"/>
    </row>
    <row r="12" spans="1:13" ht="69" customHeight="1">
      <c r="A12" s="41">
        <v>7</v>
      </c>
      <c r="B12" s="79" t="s">
        <v>142</v>
      </c>
      <c r="C12" s="78"/>
      <c r="D12" s="86" t="s">
        <v>143</v>
      </c>
      <c r="E12" s="80" t="s">
        <v>144</v>
      </c>
      <c r="F12" s="158">
        <v>10356360</v>
      </c>
      <c r="G12" s="65">
        <v>0</v>
      </c>
      <c r="H12" s="69">
        <f>F12</f>
        <v>10356360</v>
      </c>
      <c r="I12" s="82"/>
      <c r="J12" s="89">
        <v>42731</v>
      </c>
      <c r="K12" s="7" t="s">
        <v>373</v>
      </c>
      <c r="L12" s="95" t="s">
        <v>440</v>
      </c>
      <c r="M12" s="32"/>
    </row>
    <row r="13" spans="1:13" ht="68.400000000000006" customHeight="1">
      <c r="A13" s="41">
        <v>8</v>
      </c>
      <c r="B13" s="84" t="s">
        <v>495</v>
      </c>
      <c r="C13" s="85"/>
      <c r="D13" s="86" t="s">
        <v>273</v>
      </c>
      <c r="E13" s="87" t="s">
        <v>274</v>
      </c>
      <c r="F13" s="159">
        <v>1759173.18</v>
      </c>
      <c r="G13" s="65">
        <v>0</v>
      </c>
      <c r="H13" s="70">
        <v>1759173.18</v>
      </c>
      <c r="I13" s="88"/>
      <c r="J13" s="83">
        <v>43896</v>
      </c>
      <c r="K13" s="7" t="s">
        <v>275</v>
      </c>
      <c r="L13" s="95" t="s">
        <v>440</v>
      </c>
      <c r="M13" s="32"/>
    </row>
    <row r="14" spans="1:13" ht="69" customHeight="1">
      <c r="A14" s="41">
        <v>9</v>
      </c>
      <c r="B14" s="84" t="s">
        <v>276</v>
      </c>
      <c r="C14" s="85"/>
      <c r="D14" s="86" t="s">
        <v>277</v>
      </c>
      <c r="E14" s="87" t="s">
        <v>278</v>
      </c>
      <c r="F14" s="159">
        <v>123007.95</v>
      </c>
      <c r="G14" s="66">
        <v>0</v>
      </c>
      <c r="H14" s="70">
        <f t="shared" ref="H14:H26" si="0">F14</f>
        <v>123007.95</v>
      </c>
      <c r="I14" s="88"/>
      <c r="J14" s="90">
        <v>43896</v>
      </c>
      <c r="K14" s="7" t="s">
        <v>275</v>
      </c>
      <c r="L14" s="95" t="s">
        <v>440</v>
      </c>
      <c r="M14" s="76"/>
    </row>
    <row r="15" spans="1:13" ht="69" customHeight="1">
      <c r="A15" s="41">
        <v>10</v>
      </c>
      <c r="B15" s="91" t="s">
        <v>494</v>
      </c>
      <c r="C15" s="77"/>
      <c r="D15" s="77" t="s">
        <v>497</v>
      </c>
      <c r="E15" s="77" t="s">
        <v>496</v>
      </c>
      <c r="F15" s="158">
        <v>9630</v>
      </c>
      <c r="G15" s="65">
        <v>0</v>
      </c>
      <c r="H15" s="65">
        <f t="shared" si="0"/>
        <v>9630</v>
      </c>
      <c r="I15" s="77"/>
      <c r="J15" s="92">
        <v>44007</v>
      </c>
      <c r="K15" s="7" t="s">
        <v>376</v>
      </c>
      <c r="L15" s="95" t="s">
        <v>440</v>
      </c>
      <c r="M15" s="28"/>
    </row>
    <row r="16" spans="1:13" ht="70.2" customHeight="1">
      <c r="A16" s="41">
        <v>11</v>
      </c>
      <c r="B16" s="91" t="s">
        <v>322</v>
      </c>
      <c r="C16" s="96" t="s">
        <v>321</v>
      </c>
      <c r="D16" s="77" t="s">
        <v>318</v>
      </c>
      <c r="E16" s="77" t="s">
        <v>319</v>
      </c>
      <c r="F16" s="158">
        <v>32751.81</v>
      </c>
      <c r="G16" s="65">
        <v>0</v>
      </c>
      <c r="H16" s="65">
        <f t="shared" si="0"/>
        <v>32751.81</v>
      </c>
      <c r="I16" s="77"/>
      <c r="J16" s="92">
        <v>44347</v>
      </c>
      <c r="K16" s="7" t="s">
        <v>320</v>
      </c>
      <c r="L16" s="95" t="s">
        <v>440</v>
      </c>
      <c r="M16" s="28"/>
    </row>
    <row r="17" spans="1:794" ht="69" customHeight="1">
      <c r="A17" s="41">
        <v>12</v>
      </c>
      <c r="B17" s="91" t="s">
        <v>323</v>
      </c>
      <c r="C17" s="96" t="s">
        <v>324</v>
      </c>
      <c r="D17" s="77" t="s">
        <v>325</v>
      </c>
      <c r="E17" s="77" t="s">
        <v>326</v>
      </c>
      <c r="F17" s="158">
        <v>557413.19999999995</v>
      </c>
      <c r="G17" s="65">
        <v>0</v>
      </c>
      <c r="H17" s="65">
        <f t="shared" si="0"/>
        <v>557413.19999999995</v>
      </c>
      <c r="I17" s="77"/>
      <c r="J17" s="92">
        <v>44316</v>
      </c>
      <c r="K17" s="7" t="s">
        <v>327</v>
      </c>
      <c r="L17" s="95" t="s">
        <v>440</v>
      </c>
      <c r="M17" s="28"/>
    </row>
    <row r="18" spans="1:794" ht="69.599999999999994" customHeight="1">
      <c r="A18" s="41">
        <v>13</v>
      </c>
      <c r="B18" s="91" t="s">
        <v>358</v>
      </c>
      <c r="C18" s="96" t="s">
        <v>359</v>
      </c>
      <c r="D18" s="77" t="s">
        <v>360</v>
      </c>
      <c r="E18" s="77" t="s">
        <v>361</v>
      </c>
      <c r="F18" s="158">
        <v>1573485.06</v>
      </c>
      <c r="G18" s="65">
        <v>0</v>
      </c>
      <c r="H18" s="65">
        <f t="shared" si="0"/>
        <v>1573485.06</v>
      </c>
      <c r="I18" s="77"/>
      <c r="J18" s="92">
        <v>44455</v>
      </c>
      <c r="K18" s="7" t="s">
        <v>362</v>
      </c>
      <c r="L18" s="95" t="s">
        <v>440</v>
      </c>
      <c r="M18" s="28"/>
    </row>
    <row r="19" spans="1:794" ht="69.599999999999994" customHeight="1">
      <c r="A19" s="41">
        <v>14</v>
      </c>
      <c r="B19" s="91" t="s">
        <v>493</v>
      </c>
      <c r="C19" s="96" t="s">
        <v>363</v>
      </c>
      <c r="D19" s="77" t="s">
        <v>364</v>
      </c>
      <c r="E19" s="77" t="s">
        <v>365</v>
      </c>
      <c r="F19" s="158">
        <v>686698.05</v>
      </c>
      <c r="G19" s="65">
        <v>0</v>
      </c>
      <c r="H19" s="65">
        <f t="shared" si="0"/>
        <v>686698.05</v>
      </c>
      <c r="I19" s="77"/>
      <c r="J19" s="92">
        <v>44127</v>
      </c>
      <c r="K19" s="7" t="s">
        <v>366</v>
      </c>
      <c r="L19" s="95" t="s">
        <v>440</v>
      </c>
      <c r="M19" s="28"/>
    </row>
    <row r="20" spans="1:794" ht="69.599999999999994" customHeight="1">
      <c r="A20" s="157">
        <f>A19+1</f>
        <v>15</v>
      </c>
      <c r="B20" s="91" t="s">
        <v>368</v>
      </c>
      <c r="C20" s="96" t="s">
        <v>369</v>
      </c>
      <c r="D20" s="77" t="s">
        <v>370</v>
      </c>
      <c r="E20" s="77" t="s">
        <v>371</v>
      </c>
      <c r="F20" s="158">
        <v>368956</v>
      </c>
      <c r="G20" s="65">
        <v>0</v>
      </c>
      <c r="H20" s="65">
        <f t="shared" si="0"/>
        <v>368956</v>
      </c>
      <c r="I20" s="77"/>
      <c r="J20" s="92">
        <v>44230</v>
      </c>
      <c r="K20" s="7" t="s">
        <v>372</v>
      </c>
      <c r="L20" s="95" t="s">
        <v>440</v>
      </c>
      <c r="M20" s="28"/>
    </row>
    <row r="21" spans="1:794" ht="69.599999999999994" customHeight="1">
      <c r="A21" s="157">
        <f>A20+1</f>
        <v>16</v>
      </c>
      <c r="B21" s="91" t="s">
        <v>441</v>
      </c>
      <c r="C21" s="96" t="s">
        <v>456</v>
      </c>
      <c r="D21" s="77" t="s">
        <v>458</v>
      </c>
      <c r="E21" s="77" t="s">
        <v>459</v>
      </c>
      <c r="F21" s="158">
        <v>2938946.94</v>
      </c>
      <c r="G21" s="65"/>
      <c r="H21" s="65">
        <f t="shared" si="0"/>
        <v>2938946.94</v>
      </c>
      <c r="I21" s="77"/>
      <c r="J21" s="92">
        <v>44803</v>
      </c>
      <c r="K21" s="7" t="s">
        <v>460</v>
      </c>
      <c r="L21" s="95" t="s">
        <v>440</v>
      </c>
      <c r="M21" s="28"/>
    </row>
    <row r="22" spans="1:794" ht="69.599999999999994" customHeight="1">
      <c r="A22" s="157">
        <f t="shared" ref="A22:A23" si="1">A21+1</f>
        <v>17</v>
      </c>
      <c r="B22" s="91" t="s">
        <v>442</v>
      </c>
      <c r="C22" s="96" t="s">
        <v>449</v>
      </c>
      <c r="D22" s="77" t="s">
        <v>457</v>
      </c>
      <c r="E22" s="77" t="s">
        <v>448</v>
      </c>
      <c r="F22" s="158">
        <v>25418.7</v>
      </c>
      <c r="G22" s="65"/>
      <c r="H22" s="65">
        <f t="shared" si="0"/>
        <v>25418.7</v>
      </c>
      <c r="I22" s="77"/>
      <c r="J22" s="92">
        <v>44880</v>
      </c>
      <c r="K22" s="7" t="s">
        <v>454</v>
      </c>
      <c r="L22" s="95" t="s">
        <v>440</v>
      </c>
      <c r="M22" s="28"/>
    </row>
    <row r="23" spans="1:794" ht="69.599999999999994" customHeight="1">
      <c r="A23" s="157">
        <f t="shared" si="1"/>
        <v>18</v>
      </c>
      <c r="B23" s="91" t="s">
        <v>443</v>
      </c>
      <c r="C23" s="96" t="s">
        <v>445</v>
      </c>
      <c r="D23" s="77" t="s">
        <v>447</v>
      </c>
      <c r="E23" s="77" t="s">
        <v>446</v>
      </c>
      <c r="F23" s="158">
        <v>557668</v>
      </c>
      <c r="G23" s="65"/>
      <c r="H23" s="65">
        <f t="shared" si="0"/>
        <v>557668</v>
      </c>
      <c r="I23" s="77"/>
      <c r="J23" s="92">
        <v>44880</v>
      </c>
      <c r="K23" s="7" t="s">
        <v>455</v>
      </c>
      <c r="L23" s="95" t="s">
        <v>440</v>
      </c>
      <c r="M23" s="28"/>
    </row>
    <row r="24" spans="1:794" ht="54.6" customHeight="1">
      <c r="A24" s="157">
        <v>19</v>
      </c>
      <c r="B24" s="91" t="s">
        <v>498</v>
      </c>
      <c r="C24" s="96"/>
      <c r="D24" s="77" t="s">
        <v>499</v>
      </c>
      <c r="E24" s="77" t="s">
        <v>500</v>
      </c>
      <c r="F24" s="158">
        <v>824497.96</v>
      </c>
      <c r="G24" s="65"/>
      <c r="H24" s="65">
        <f t="shared" si="0"/>
        <v>824497.96</v>
      </c>
      <c r="I24" s="77"/>
      <c r="J24" s="92">
        <v>44985</v>
      </c>
      <c r="K24" s="7" t="s">
        <v>501</v>
      </c>
      <c r="L24" s="95"/>
      <c r="M24" s="28"/>
    </row>
    <row r="25" spans="1:794" ht="69.599999999999994" customHeight="1">
      <c r="A25" s="157">
        <v>20</v>
      </c>
      <c r="B25" s="91" t="s">
        <v>502</v>
      </c>
      <c r="C25" s="96" t="s">
        <v>503</v>
      </c>
      <c r="D25" s="77" t="s">
        <v>504</v>
      </c>
      <c r="E25" s="77" t="s">
        <v>505</v>
      </c>
      <c r="F25" s="158">
        <v>261366.48</v>
      </c>
      <c r="G25" s="65"/>
      <c r="H25" s="65">
        <f t="shared" si="0"/>
        <v>261366.48</v>
      </c>
      <c r="I25" s="77"/>
      <c r="J25" s="92">
        <v>44999</v>
      </c>
      <c r="K25" s="7" t="s">
        <v>506</v>
      </c>
      <c r="L25" s="95"/>
      <c r="M25" s="28"/>
    </row>
    <row r="26" spans="1:794" ht="68.400000000000006" customHeight="1">
      <c r="A26" s="157">
        <v>21</v>
      </c>
      <c r="B26" s="91" t="s">
        <v>444</v>
      </c>
      <c r="C26" s="96" t="s">
        <v>450</v>
      </c>
      <c r="D26" s="77" t="s">
        <v>451</v>
      </c>
      <c r="E26" s="77" t="s">
        <v>452</v>
      </c>
      <c r="F26" s="158">
        <v>465998.4</v>
      </c>
      <c r="G26" s="65"/>
      <c r="H26" s="65">
        <f t="shared" si="0"/>
        <v>465998.4</v>
      </c>
      <c r="I26" s="77"/>
      <c r="J26" s="92">
        <v>44837</v>
      </c>
      <c r="K26" s="7" t="s">
        <v>453</v>
      </c>
      <c r="L26" s="95" t="s">
        <v>440</v>
      </c>
      <c r="M26" s="28"/>
    </row>
    <row r="27" spans="1:794" ht="17.25" customHeight="1">
      <c r="A27" s="42"/>
      <c r="B27" s="16" t="s">
        <v>91</v>
      </c>
      <c r="C27" s="6"/>
      <c r="D27" s="11"/>
      <c r="E27" s="15"/>
      <c r="F27" s="21">
        <f>SUM(F6:F26)</f>
        <v>31479193.919999994</v>
      </c>
      <c r="G27" s="21">
        <f>SUM(G6:G9)</f>
        <v>0</v>
      </c>
      <c r="H27" s="40">
        <f>SUM(H6:H26)</f>
        <v>31479193.919999994</v>
      </c>
      <c r="I27" s="17"/>
      <c r="J27" s="18"/>
      <c r="K27" s="19"/>
      <c r="L27" s="19"/>
      <c r="M27" s="33"/>
    </row>
    <row r="28" spans="1:794" ht="71.55" customHeight="1">
      <c r="A28" s="42"/>
      <c r="B28" s="231" t="s">
        <v>272</v>
      </c>
      <c r="C28" s="231"/>
      <c r="D28" s="231"/>
      <c r="E28" s="231"/>
      <c r="F28" s="231"/>
      <c r="G28" s="232"/>
      <c r="H28" s="232"/>
      <c r="I28" s="232"/>
      <c r="J28" s="232"/>
      <c r="K28" s="10"/>
      <c r="L28" s="10"/>
      <c r="M28" s="34"/>
    </row>
    <row r="29" spans="1:794" ht="136.19999999999999" customHeight="1">
      <c r="A29" s="3" t="s">
        <v>0</v>
      </c>
      <c r="B29" s="4" t="s">
        <v>92</v>
      </c>
      <c r="C29" s="4" t="s">
        <v>56</v>
      </c>
      <c r="D29" s="4" t="s">
        <v>93</v>
      </c>
      <c r="E29" s="5" t="s">
        <v>57</v>
      </c>
      <c r="F29" s="64" t="s">
        <v>94</v>
      </c>
      <c r="G29" s="64" t="s">
        <v>95</v>
      </c>
      <c r="H29" s="68" t="s">
        <v>96</v>
      </c>
      <c r="I29" s="5" t="s">
        <v>58</v>
      </c>
      <c r="J29" s="13" t="s">
        <v>97</v>
      </c>
      <c r="K29" s="5" t="s">
        <v>98</v>
      </c>
      <c r="L29" s="5" t="s">
        <v>99</v>
      </c>
      <c r="M29" s="5" t="s">
        <v>100</v>
      </c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</row>
    <row r="30" spans="1:794" ht="31.8">
      <c r="A30" s="103">
        <v>1</v>
      </c>
      <c r="B30" s="97" t="s">
        <v>1</v>
      </c>
      <c r="C30" s="97" t="s">
        <v>1</v>
      </c>
      <c r="D30" s="97" t="s">
        <v>314</v>
      </c>
      <c r="E30" s="97" t="s">
        <v>65</v>
      </c>
      <c r="F30" s="172">
        <v>44637.39</v>
      </c>
      <c r="G30" s="100">
        <v>37988.42</v>
      </c>
      <c r="H30" s="100">
        <v>523644.47</v>
      </c>
      <c r="I30" s="101">
        <v>6704.17</v>
      </c>
      <c r="J30" s="102">
        <v>38768</v>
      </c>
      <c r="K30" s="173" t="s">
        <v>104</v>
      </c>
      <c r="L30" s="106"/>
      <c r="M30" s="107"/>
    </row>
    <row r="31" spans="1:794" ht="31.8">
      <c r="A31" s="103">
        <f>A30+1</f>
        <v>2</v>
      </c>
      <c r="B31" s="97" t="s">
        <v>2</v>
      </c>
      <c r="C31" s="97" t="s">
        <v>2</v>
      </c>
      <c r="D31" s="97" t="s">
        <v>315</v>
      </c>
      <c r="E31" s="97" t="s">
        <v>218</v>
      </c>
      <c r="F31" s="172">
        <v>44665.25</v>
      </c>
      <c r="G31" s="100">
        <v>38011.839999999997</v>
      </c>
      <c r="H31" s="100">
        <v>523644.47</v>
      </c>
      <c r="I31" s="101">
        <v>6708.61</v>
      </c>
      <c r="J31" s="102">
        <v>38768</v>
      </c>
      <c r="K31" s="173" t="s">
        <v>104</v>
      </c>
      <c r="L31" s="106"/>
      <c r="M31" s="107"/>
    </row>
    <row r="32" spans="1:794" ht="34.200000000000003" customHeight="1">
      <c r="A32" s="103">
        <f t="shared" ref="A32:A88" si="2">A31+1</f>
        <v>3</v>
      </c>
      <c r="B32" s="97" t="s">
        <v>3</v>
      </c>
      <c r="C32" s="97" t="s">
        <v>3</v>
      </c>
      <c r="D32" s="97" t="s">
        <v>316</v>
      </c>
      <c r="E32" s="97" t="s">
        <v>218</v>
      </c>
      <c r="F32" s="172">
        <v>53730.58</v>
      </c>
      <c r="G32" s="100">
        <v>48643.86</v>
      </c>
      <c r="H32" s="100">
        <v>535653.44999999995</v>
      </c>
      <c r="I32" s="101">
        <v>5128.92</v>
      </c>
      <c r="J32" s="102">
        <v>38768</v>
      </c>
      <c r="K32" s="173" t="s">
        <v>104</v>
      </c>
      <c r="L32" s="106"/>
      <c r="M32" s="107"/>
    </row>
    <row r="33" spans="1:13" ht="31.8">
      <c r="A33" s="103">
        <f t="shared" si="2"/>
        <v>4</v>
      </c>
      <c r="B33" s="97" t="s">
        <v>4</v>
      </c>
      <c r="C33" s="97" t="s">
        <v>4</v>
      </c>
      <c r="D33" s="97" t="s">
        <v>317</v>
      </c>
      <c r="E33" s="97" t="s">
        <v>66</v>
      </c>
      <c r="F33" s="172">
        <v>43194.52</v>
      </c>
      <c r="G33" s="100">
        <v>39105.21</v>
      </c>
      <c r="H33" s="174"/>
      <c r="I33" s="101">
        <v>4123.2299999999996</v>
      </c>
      <c r="J33" s="102">
        <v>38768</v>
      </c>
      <c r="K33" s="173" t="s">
        <v>104</v>
      </c>
      <c r="L33" s="106"/>
      <c r="M33" s="107"/>
    </row>
    <row r="34" spans="1:13" ht="31.8">
      <c r="A34" s="103">
        <f t="shared" si="2"/>
        <v>5</v>
      </c>
      <c r="B34" s="97" t="s">
        <v>5</v>
      </c>
      <c r="C34" s="97" t="s">
        <v>5</v>
      </c>
      <c r="D34" s="175" t="s">
        <v>380</v>
      </c>
      <c r="E34" s="97" t="s">
        <v>339</v>
      </c>
      <c r="F34" s="172">
        <v>26080.400000000001</v>
      </c>
      <c r="G34" s="100">
        <v>22120.9</v>
      </c>
      <c r="H34" s="174"/>
      <c r="I34" s="101">
        <v>3992.38</v>
      </c>
      <c r="J34" s="102">
        <v>38768</v>
      </c>
      <c r="K34" s="173" t="s">
        <v>104</v>
      </c>
      <c r="L34" s="106"/>
      <c r="M34" s="107"/>
    </row>
    <row r="35" spans="1:13" ht="31.8">
      <c r="A35" s="103">
        <f t="shared" si="2"/>
        <v>6</v>
      </c>
      <c r="B35" s="97" t="s">
        <v>6</v>
      </c>
      <c r="C35" s="97" t="s">
        <v>6</v>
      </c>
      <c r="D35" s="97" t="s">
        <v>381</v>
      </c>
      <c r="E35" s="97" t="s">
        <v>345</v>
      </c>
      <c r="F35" s="172">
        <v>20966.28</v>
      </c>
      <c r="G35" s="100">
        <v>17782.7</v>
      </c>
      <c r="H35" s="174"/>
      <c r="I35" s="101">
        <v>3209.98</v>
      </c>
      <c r="J35" s="102">
        <v>38768</v>
      </c>
      <c r="K35" s="173" t="s">
        <v>104</v>
      </c>
      <c r="L35" s="106"/>
      <c r="M35" s="107"/>
    </row>
    <row r="36" spans="1:13" ht="31.8">
      <c r="A36" s="103">
        <f t="shared" si="2"/>
        <v>7</v>
      </c>
      <c r="B36" s="97" t="s">
        <v>7</v>
      </c>
      <c r="C36" s="97" t="s">
        <v>7</v>
      </c>
      <c r="D36" s="97" t="s">
        <v>382</v>
      </c>
      <c r="E36" s="97" t="s">
        <v>354</v>
      </c>
      <c r="F36" s="172">
        <v>38660.31</v>
      </c>
      <c r="G36" s="100">
        <v>33066.82</v>
      </c>
      <c r="H36" s="100"/>
      <c r="I36" s="101">
        <v>5639.89</v>
      </c>
      <c r="J36" s="102">
        <v>38768</v>
      </c>
      <c r="K36" s="173" t="s">
        <v>104</v>
      </c>
      <c r="L36" s="106"/>
      <c r="M36" s="107"/>
    </row>
    <row r="37" spans="1:13" ht="42">
      <c r="A37" s="103">
        <f t="shared" si="2"/>
        <v>8</v>
      </c>
      <c r="B37" s="97" t="s">
        <v>35</v>
      </c>
      <c r="C37" s="97" t="s">
        <v>35</v>
      </c>
      <c r="D37" s="97" t="s">
        <v>383</v>
      </c>
      <c r="E37" s="97" t="s">
        <v>378</v>
      </c>
      <c r="F37" s="172">
        <v>146903</v>
      </c>
      <c r="G37" s="100">
        <v>6365.84</v>
      </c>
      <c r="H37" s="100">
        <v>349634.01</v>
      </c>
      <c r="I37" s="101"/>
      <c r="J37" s="102">
        <v>41045</v>
      </c>
      <c r="K37" s="173" t="s">
        <v>160</v>
      </c>
      <c r="L37" s="106"/>
      <c r="M37" s="107"/>
    </row>
    <row r="38" spans="1:13" ht="31.8">
      <c r="A38" s="103">
        <f t="shared" si="2"/>
        <v>9</v>
      </c>
      <c r="B38" s="97" t="s">
        <v>8</v>
      </c>
      <c r="C38" s="97" t="s">
        <v>8</v>
      </c>
      <c r="D38" s="97" t="s">
        <v>384</v>
      </c>
      <c r="E38" s="97" t="s">
        <v>67</v>
      </c>
      <c r="F38" s="172">
        <v>37061.839999999997</v>
      </c>
      <c r="G38" s="100">
        <v>31699.54</v>
      </c>
      <c r="H38" s="100">
        <v>334921.69</v>
      </c>
      <c r="I38" s="101">
        <v>5406.78</v>
      </c>
      <c r="J38" s="102">
        <v>38768</v>
      </c>
      <c r="K38" s="173" t="s">
        <v>104</v>
      </c>
      <c r="L38" s="106"/>
      <c r="M38" s="107"/>
    </row>
    <row r="39" spans="1:13" ht="31.8">
      <c r="A39" s="103">
        <f t="shared" si="2"/>
        <v>10</v>
      </c>
      <c r="B39" s="97" t="s">
        <v>9</v>
      </c>
      <c r="C39" s="97" t="s">
        <v>60</v>
      </c>
      <c r="D39" s="97" t="s">
        <v>385</v>
      </c>
      <c r="E39" s="97" t="s">
        <v>386</v>
      </c>
      <c r="F39" s="172">
        <v>260456.51</v>
      </c>
      <c r="G39" s="100">
        <v>144241.75</v>
      </c>
      <c r="H39" s="100">
        <v>607578.30000000005</v>
      </c>
      <c r="I39" s="101">
        <v>116505.68</v>
      </c>
      <c r="J39" s="102">
        <v>38768</v>
      </c>
      <c r="K39" s="173" t="s">
        <v>104</v>
      </c>
      <c r="L39" s="106"/>
      <c r="M39" s="107"/>
    </row>
    <row r="40" spans="1:13" ht="42">
      <c r="A40" s="103">
        <f t="shared" si="2"/>
        <v>11</v>
      </c>
      <c r="B40" s="97" t="s">
        <v>231</v>
      </c>
      <c r="C40" s="97" t="s">
        <v>231</v>
      </c>
      <c r="D40" s="97" t="s">
        <v>233</v>
      </c>
      <c r="E40" s="97" t="s">
        <v>232</v>
      </c>
      <c r="F40" s="172">
        <v>668414.38</v>
      </c>
      <c r="G40" s="100">
        <v>0</v>
      </c>
      <c r="H40" s="100">
        <v>668414.38</v>
      </c>
      <c r="I40" s="101"/>
      <c r="J40" s="102">
        <v>43630</v>
      </c>
      <c r="K40" s="173" t="s">
        <v>234</v>
      </c>
      <c r="L40" s="106"/>
      <c r="M40" s="107"/>
    </row>
    <row r="41" spans="1:13" ht="42">
      <c r="A41" s="103">
        <f t="shared" si="2"/>
        <v>12</v>
      </c>
      <c r="B41" s="97" t="s">
        <v>279</v>
      </c>
      <c r="C41" s="97" t="s">
        <v>279</v>
      </c>
      <c r="D41" s="97" t="s">
        <v>387</v>
      </c>
      <c r="E41" s="97" t="s">
        <v>388</v>
      </c>
      <c r="F41" s="172">
        <v>272842.40000000002</v>
      </c>
      <c r="G41" s="100">
        <v>0</v>
      </c>
      <c r="H41" s="100">
        <v>263768</v>
      </c>
      <c r="I41" s="101"/>
      <c r="J41" s="102">
        <v>43875</v>
      </c>
      <c r="K41" s="173" t="s">
        <v>280</v>
      </c>
      <c r="L41" s="106"/>
      <c r="M41" s="107"/>
    </row>
    <row r="42" spans="1:13" ht="40.799999999999997">
      <c r="A42" s="103">
        <f t="shared" si="2"/>
        <v>13</v>
      </c>
      <c r="B42" s="97" t="s">
        <v>235</v>
      </c>
      <c r="C42" s="97" t="s">
        <v>235</v>
      </c>
      <c r="D42" s="97"/>
      <c r="E42" s="97" t="s">
        <v>236</v>
      </c>
      <c r="F42" s="172">
        <v>275227.5</v>
      </c>
      <c r="G42" s="100"/>
      <c r="H42" s="100"/>
      <c r="I42" s="101"/>
      <c r="J42" s="102">
        <v>43630</v>
      </c>
      <c r="K42" s="176" t="s">
        <v>234</v>
      </c>
      <c r="L42" s="106"/>
      <c r="M42" s="107"/>
    </row>
    <row r="43" spans="1:13" ht="42">
      <c r="A43" s="103">
        <f t="shared" si="2"/>
        <v>14</v>
      </c>
      <c r="B43" s="97" t="s">
        <v>126</v>
      </c>
      <c r="C43" s="97" t="s">
        <v>126</v>
      </c>
      <c r="D43" s="97"/>
      <c r="E43" s="97" t="s">
        <v>128</v>
      </c>
      <c r="F43" s="172">
        <v>27.59</v>
      </c>
      <c r="G43" s="100">
        <v>9.49</v>
      </c>
      <c r="H43" s="177"/>
      <c r="I43" s="178"/>
      <c r="J43" s="102">
        <v>42300</v>
      </c>
      <c r="K43" s="179" t="s">
        <v>130</v>
      </c>
      <c r="L43" s="180"/>
      <c r="M43" s="107"/>
    </row>
    <row r="44" spans="1:13" ht="42">
      <c r="A44" s="103">
        <f t="shared" si="2"/>
        <v>15</v>
      </c>
      <c r="B44" s="97" t="s">
        <v>127</v>
      </c>
      <c r="C44" s="97" t="s">
        <v>127</v>
      </c>
      <c r="D44" s="97"/>
      <c r="E44" s="97" t="s">
        <v>129</v>
      </c>
      <c r="F44" s="172">
        <v>44.15</v>
      </c>
      <c r="G44" s="100">
        <v>15.19</v>
      </c>
      <c r="H44" s="177"/>
      <c r="I44" s="178"/>
      <c r="J44" s="102">
        <v>42300</v>
      </c>
      <c r="K44" s="179" t="s">
        <v>131</v>
      </c>
      <c r="L44" s="180"/>
      <c r="M44" s="107"/>
    </row>
    <row r="45" spans="1:13" ht="40.799999999999997">
      <c r="A45" s="103">
        <f t="shared" si="2"/>
        <v>16</v>
      </c>
      <c r="B45" s="97" t="s">
        <v>237</v>
      </c>
      <c r="C45" s="97" t="s">
        <v>237</v>
      </c>
      <c r="D45" s="97"/>
      <c r="E45" s="97" t="s">
        <v>129</v>
      </c>
      <c r="F45" s="172">
        <v>440364</v>
      </c>
      <c r="G45" s="100"/>
      <c r="H45" s="177"/>
      <c r="I45" s="178"/>
      <c r="J45" s="102">
        <v>43630</v>
      </c>
      <c r="K45" s="181" t="s">
        <v>234</v>
      </c>
      <c r="L45" s="180"/>
      <c r="M45" s="107"/>
    </row>
    <row r="46" spans="1:13" ht="40.799999999999997">
      <c r="A46" s="103">
        <f t="shared" si="2"/>
        <v>17</v>
      </c>
      <c r="B46" s="97" t="s">
        <v>238</v>
      </c>
      <c r="C46" s="97" t="s">
        <v>238</v>
      </c>
      <c r="D46" s="97"/>
      <c r="E46" s="97" t="s">
        <v>239</v>
      </c>
      <c r="F46" s="172">
        <v>866460.36</v>
      </c>
      <c r="G46" s="100"/>
      <c r="H46" s="177"/>
      <c r="I46" s="178"/>
      <c r="J46" s="102">
        <v>43630</v>
      </c>
      <c r="K46" s="181" t="s">
        <v>234</v>
      </c>
      <c r="L46" s="180"/>
      <c r="M46" s="107"/>
    </row>
    <row r="47" spans="1:13" ht="31.8">
      <c r="A47" s="103">
        <f t="shared" si="2"/>
        <v>18</v>
      </c>
      <c r="B47" s="97" t="s">
        <v>10</v>
      </c>
      <c r="C47" s="97" t="s">
        <v>10</v>
      </c>
      <c r="D47" s="97"/>
      <c r="E47" s="97" t="s">
        <v>68</v>
      </c>
      <c r="F47" s="172">
        <v>672793.93</v>
      </c>
      <c r="G47" s="100">
        <v>336140.52</v>
      </c>
      <c r="H47" s="100"/>
      <c r="I47" s="101">
        <v>337496.09</v>
      </c>
      <c r="J47" s="102">
        <v>38768</v>
      </c>
      <c r="K47" s="173" t="s">
        <v>104</v>
      </c>
      <c r="L47" s="106"/>
      <c r="M47" s="107"/>
    </row>
    <row r="48" spans="1:13" ht="31.8">
      <c r="A48" s="103">
        <f t="shared" si="2"/>
        <v>19</v>
      </c>
      <c r="B48" s="97" t="s">
        <v>11</v>
      </c>
      <c r="C48" s="97" t="s">
        <v>61</v>
      </c>
      <c r="D48" s="97" t="s">
        <v>430</v>
      </c>
      <c r="E48" s="97" t="s">
        <v>69</v>
      </c>
      <c r="F48" s="172">
        <v>69058.789999999994</v>
      </c>
      <c r="G48" s="100">
        <v>55333.04</v>
      </c>
      <c r="H48" s="100">
        <v>239724.39</v>
      </c>
      <c r="I48" s="101">
        <v>13839.67</v>
      </c>
      <c r="J48" s="102">
        <v>38768</v>
      </c>
      <c r="K48" s="173" t="s">
        <v>104</v>
      </c>
      <c r="L48" s="106"/>
      <c r="M48" s="107"/>
    </row>
    <row r="49" spans="1:13" ht="31.8">
      <c r="A49" s="103">
        <f t="shared" si="2"/>
        <v>20</v>
      </c>
      <c r="B49" s="97" t="s">
        <v>12</v>
      </c>
      <c r="C49" s="97" t="s">
        <v>12</v>
      </c>
      <c r="D49" s="97" t="s">
        <v>389</v>
      </c>
      <c r="E49" s="97" t="s">
        <v>390</v>
      </c>
      <c r="F49" s="172">
        <v>187339.61</v>
      </c>
      <c r="G49" s="100">
        <v>75363.679999999993</v>
      </c>
      <c r="H49" s="100">
        <v>832751.12</v>
      </c>
      <c r="I49" s="101">
        <v>112300.01</v>
      </c>
      <c r="J49" s="102">
        <v>38768</v>
      </c>
      <c r="K49" s="173" t="s">
        <v>104</v>
      </c>
      <c r="L49" s="106"/>
      <c r="M49" s="107"/>
    </row>
    <row r="50" spans="1:13" ht="31.8">
      <c r="A50" s="103">
        <f t="shared" si="2"/>
        <v>21</v>
      </c>
      <c r="B50" s="97" t="s">
        <v>13</v>
      </c>
      <c r="C50" s="97" t="s">
        <v>13</v>
      </c>
      <c r="D50" s="97" t="s">
        <v>391</v>
      </c>
      <c r="E50" s="97" t="s">
        <v>70</v>
      </c>
      <c r="F50" s="172">
        <v>94231.46</v>
      </c>
      <c r="G50" s="100">
        <v>40175.9</v>
      </c>
      <c r="H50" s="100">
        <v>557749.73</v>
      </c>
      <c r="I50" s="101">
        <v>54212</v>
      </c>
      <c r="J50" s="102">
        <v>38768</v>
      </c>
      <c r="K50" s="105" t="s">
        <v>104</v>
      </c>
      <c r="L50" s="106"/>
      <c r="M50" s="107"/>
    </row>
    <row r="51" spans="1:13" ht="31.8">
      <c r="A51" s="103">
        <f t="shared" si="2"/>
        <v>22</v>
      </c>
      <c r="B51" s="97" t="s">
        <v>210</v>
      </c>
      <c r="C51" s="97" t="s">
        <v>210</v>
      </c>
      <c r="D51" s="97" t="s">
        <v>392</v>
      </c>
      <c r="E51" s="97" t="s">
        <v>332</v>
      </c>
      <c r="F51" s="172">
        <v>67842.95</v>
      </c>
      <c r="G51" s="100">
        <v>58154.62</v>
      </c>
      <c r="H51" s="100">
        <v>408888.07</v>
      </c>
      <c r="I51" s="101">
        <v>78802.710000000006</v>
      </c>
      <c r="J51" s="102">
        <v>43630</v>
      </c>
      <c r="K51" s="105" t="s">
        <v>104</v>
      </c>
      <c r="L51" s="106"/>
      <c r="M51" s="107"/>
    </row>
    <row r="52" spans="1:13" ht="31.8">
      <c r="A52" s="103">
        <f t="shared" si="2"/>
        <v>23</v>
      </c>
      <c r="B52" s="97" t="s">
        <v>211</v>
      </c>
      <c r="C52" s="97" t="s">
        <v>211</v>
      </c>
      <c r="D52" s="97" t="s">
        <v>393</v>
      </c>
      <c r="E52" s="97" t="s">
        <v>394</v>
      </c>
      <c r="F52" s="172">
        <v>65252.29</v>
      </c>
      <c r="G52" s="100">
        <v>55933.919999999998</v>
      </c>
      <c r="H52" s="100">
        <v>429446.69</v>
      </c>
      <c r="I52" s="101">
        <v>78802.710000000006</v>
      </c>
      <c r="J52" s="102">
        <v>43630</v>
      </c>
      <c r="K52" s="105" t="s">
        <v>104</v>
      </c>
      <c r="L52" s="106"/>
      <c r="M52" s="107"/>
    </row>
    <row r="53" spans="1:13" ht="31.8">
      <c r="A53" s="103">
        <f t="shared" si="2"/>
        <v>24</v>
      </c>
      <c r="B53" s="97" t="s">
        <v>212</v>
      </c>
      <c r="C53" s="97" t="s">
        <v>212</v>
      </c>
      <c r="D53" s="97" t="s">
        <v>395</v>
      </c>
      <c r="E53" s="97" t="s">
        <v>396</v>
      </c>
      <c r="F53" s="172">
        <v>77881.77</v>
      </c>
      <c r="G53" s="100">
        <v>66759.839999999997</v>
      </c>
      <c r="H53" s="100">
        <v>559651.27</v>
      </c>
      <c r="I53" s="101">
        <v>78802.710000000006</v>
      </c>
      <c r="J53" s="102">
        <v>43630</v>
      </c>
      <c r="K53" s="105" t="s">
        <v>104</v>
      </c>
      <c r="L53" s="106"/>
      <c r="M53" s="107"/>
    </row>
    <row r="54" spans="1:13" ht="31.8">
      <c r="A54" s="103">
        <f t="shared" si="2"/>
        <v>25</v>
      </c>
      <c r="B54" s="97" t="s">
        <v>215</v>
      </c>
      <c r="C54" s="97" t="s">
        <v>215</v>
      </c>
      <c r="D54" s="97" t="s">
        <v>397</v>
      </c>
      <c r="E54" s="97" t="s">
        <v>398</v>
      </c>
      <c r="F54" s="172">
        <v>67842.95</v>
      </c>
      <c r="G54" s="100">
        <v>58154.62</v>
      </c>
      <c r="H54" s="100">
        <v>429446.69</v>
      </c>
      <c r="I54" s="101">
        <v>78802.710000000006</v>
      </c>
      <c r="J54" s="102">
        <v>43630</v>
      </c>
      <c r="K54" s="105" t="s">
        <v>104</v>
      </c>
      <c r="L54" s="106"/>
      <c r="M54" s="107"/>
    </row>
    <row r="55" spans="1:13" ht="31.8">
      <c r="A55" s="103">
        <f t="shared" si="2"/>
        <v>26</v>
      </c>
      <c r="B55" s="97" t="s">
        <v>216</v>
      </c>
      <c r="C55" s="97" t="s">
        <v>216</v>
      </c>
      <c r="D55" s="97" t="s">
        <v>399</v>
      </c>
      <c r="E55" s="97" t="s">
        <v>400</v>
      </c>
      <c r="F55" s="172">
        <v>65252.29</v>
      </c>
      <c r="G55" s="100">
        <v>55933.919999999998</v>
      </c>
      <c r="H55" s="100">
        <v>436299.56</v>
      </c>
      <c r="I55" s="101">
        <v>78802.710000000006</v>
      </c>
      <c r="J55" s="102">
        <v>43630</v>
      </c>
      <c r="K55" s="105" t="s">
        <v>104</v>
      </c>
      <c r="L55" s="106"/>
      <c r="M55" s="107"/>
    </row>
    <row r="56" spans="1:13" ht="31.8">
      <c r="A56" s="103">
        <f t="shared" si="2"/>
        <v>27</v>
      </c>
      <c r="B56" s="97" t="s">
        <v>217</v>
      </c>
      <c r="C56" s="97" t="s">
        <v>217</v>
      </c>
      <c r="D56" s="97" t="s">
        <v>401</v>
      </c>
      <c r="E56" s="97" t="s">
        <v>402</v>
      </c>
      <c r="F56" s="172">
        <v>77881.77</v>
      </c>
      <c r="G56" s="100">
        <v>66759.839999999997</v>
      </c>
      <c r="H56" s="100">
        <v>348354.36</v>
      </c>
      <c r="I56" s="101">
        <v>78802.710000000006</v>
      </c>
      <c r="J56" s="102">
        <v>43630</v>
      </c>
      <c r="K56" s="105" t="s">
        <v>104</v>
      </c>
      <c r="L56" s="106"/>
      <c r="M56" s="107"/>
    </row>
    <row r="57" spans="1:13" ht="31.8">
      <c r="A57" s="103">
        <f t="shared" si="2"/>
        <v>28</v>
      </c>
      <c r="B57" s="97" t="s">
        <v>219</v>
      </c>
      <c r="C57" s="97" t="s">
        <v>219</v>
      </c>
      <c r="D57" s="97" t="s">
        <v>403</v>
      </c>
      <c r="E57" s="97" t="s">
        <v>333</v>
      </c>
      <c r="F57" s="172">
        <v>62661.64</v>
      </c>
      <c r="G57" s="100">
        <v>53713.2</v>
      </c>
      <c r="H57" s="100">
        <v>435157.41</v>
      </c>
      <c r="I57" s="101">
        <v>78802.710000000006</v>
      </c>
      <c r="J57" s="102">
        <v>43630</v>
      </c>
      <c r="K57" s="105" t="s">
        <v>104</v>
      </c>
      <c r="L57" s="106"/>
      <c r="M57" s="107"/>
    </row>
    <row r="58" spans="1:13" ht="31.8">
      <c r="A58" s="103">
        <f t="shared" si="2"/>
        <v>29</v>
      </c>
      <c r="B58" s="97" t="s">
        <v>220</v>
      </c>
      <c r="C58" s="97" t="s">
        <v>220</v>
      </c>
      <c r="D58" s="97" t="s">
        <v>233</v>
      </c>
      <c r="E58" s="97" t="s">
        <v>213</v>
      </c>
      <c r="F58" s="172">
        <v>68905.95</v>
      </c>
      <c r="G58" s="100">
        <v>58585.919999999998</v>
      </c>
      <c r="H58" s="100"/>
      <c r="I58" s="101">
        <v>78802.710000000006</v>
      </c>
      <c r="J58" s="102">
        <v>38768</v>
      </c>
      <c r="K58" s="105" t="s">
        <v>104</v>
      </c>
      <c r="L58" s="106"/>
      <c r="M58" s="107"/>
    </row>
    <row r="59" spans="1:13" ht="31.8">
      <c r="A59" s="103">
        <f t="shared" si="2"/>
        <v>30</v>
      </c>
      <c r="B59" s="97" t="s">
        <v>221</v>
      </c>
      <c r="C59" s="97" t="s">
        <v>221</v>
      </c>
      <c r="D59" s="97"/>
      <c r="E59" s="97" t="s">
        <v>214</v>
      </c>
      <c r="F59" s="172">
        <v>66274.7</v>
      </c>
      <c r="G59" s="100">
        <v>56348.75</v>
      </c>
      <c r="H59" s="100"/>
      <c r="I59" s="101">
        <v>78802.710000000006</v>
      </c>
      <c r="J59" s="102">
        <v>38768</v>
      </c>
      <c r="K59" s="105" t="s">
        <v>104</v>
      </c>
      <c r="L59" s="106"/>
      <c r="M59" s="107"/>
    </row>
    <row r="60" spans="1:13" ht="31.8">
      <c r="A60" s="103">
        <f t="shared" si="2"/>
        <v>31</v>
      </c>
      <c r="B60" s="97" t="s">
        <v>222</v>
      </c>
      <c r="C60" s="97" t="s">
        <v>222</v>
      </c>
      <c r="D60" s="97"/>
      <c r="E60" s="97" t="s">
        <v>218</v>
      </c>
      <c r="F60" s="172">
        <v>79102.06</v>
      </c>
      <c r="G60" s="100">
        <v>67254.960000000006</v>
      </c>
      <c r="H60" s="100"/>
      <c r="I60" s="101">
        <v>78802.710000000006</v>
      </c>
      <c r="J60" s="102">
        <v>38768</v>
      </c>
      <c r="K60" s="105" t="s">
        <v>104</v>
      </c>
      <c r="L60" s="106"/>
      <c r="M60" s="107"/>
    </row>
    <row r="61" spans="1:13" ht="31.8">
      <c r="A61" s="103">
        <f t="shared" si="2"/>
        <v>32</v>
      </c>
      <c r="B61" s="97" t="s">
        <v>223</v>
      </c>
      <c r="C61" s="97" t="s">
        <v>223</v>
      </c>
      <c r="D61" s="97"/>
      <c r="E61" s="97" t="s">
        <v>224</v>
      </c>
      <c r="F61" s="172">
        <v>63643.45</v>
      </c>
      <c r="G61" s="100">
        <v>54111.58</v>
      </c>
      <c r="H61" s="100"/>
      <c r="I61" s="101">
        <v>78802.710000000006</v>
      </c>
      <c r="J61" s="102">
        <v>38768</v>
      </c>
      <c r="K61" s="105" t="s">
        <v>104</v>
      </c>
      <c r="L61" s="106"/>
      <c r="M61" s="107"/>
    </row>
    <row r="62" spans="1:13" ht="31.8">
      <c r="A62" s="103">
        <f t="shared" si="2"/>
        <v>33</v>
      </c>
      <c r="B62" s="97" t="s">
        <v>225</v>
      </c>
      <c r="C62" s="97" t="s">
        <v>225</v>
      </c>
      <c r="D62" s="97"/>
      <c r="E62" s="97" t="s">
        <v>226</v>
      </c>
      <c r="F62" s="172">
        <v>68905.95</v>
      </c>
      <c r="G62" s="100">
        <v>58585.919999999998</v>
      </c>
      <c r="H62" s="100"/>
      <c r="I62" s="101">
        <v>78802.710000000006</v>
      </c>
      <c r="J62" s="102">
        <v>38768</v>
      </c>
      <c r="K62" s="105" t="s">
        <v>104</v>
      </c>
      <c r="L62" s="106"/>
      <c r="M62" s="107"/>
    </row>
    <row r="63" spans="1:13" ht="31.8">
      <c r="A63" s="103">
        <f t="shared" si="2"/>
        <v>34</v>
      </c>
      <c r="B63" s="97" t="s">
        <v>227</v>
      </c>
      <c r="C63" s="97" t="s">
        <v>227</v>
      </c>
      <c r="D63" s="97"/>
      <c r="E63" s="97" t="s">
        <v>228</v>
      </c>
      <c r="F63" s="172">
        <v>66274.7</v>
      </c>
      <c r="G63" s="100">
        <v>56348.75</v>
      </c>
      <c r="H63" s="100"/>
      <c r="I63" s="101">
        <v>78802.710000000006</v>
      </c>
      <c r="J63" s="102">
        <v>38768</v>
      </c>
      <c r="K63" s="105" t="s">
        <v>104</v>
      </c>
      <c r="L63" s="106"/>
      <c r="M63" s="107"/>
    </row>
    <row r="64" spans="1:13" ht="31.8">
      <c r="A64" s="103">
        <f t="shared" si="2"/>
        <v>35</v>
      </c>
      <c r="B64" s="97" t="s">
        <v>229</v>
      </c>
      <c r="C64" s="97" t="s">
        <v>229</v>
      </c>
      <c r="D64" s="97"/>
      <c r="E64" s="97" t="s">
        <v>218</v>
      </c>
      <c r="F64" s="172">
        <v>79102.06</v>
      </c>
      <c r="G64" s="100">
        <v>67254.960000000006</v>
      </c>
      <c r="H64" s="100"/>
      <c r="I64" s="101">
        <v>83940.78</v>
      </c>
      <c r="J64" s="102">
        <v>38768</v>
      </c>
      <c r="K64" s="105" t="s">
        <v>104</v>
      </c>
      <c r="L64" s="106"/>
      <c r="M64" s="107"/>
    </row>
    <row r="65" spans="1:13" ht="31.8">
      <c r="A65" s="103">
        <f t="shared" si="2"/>
        <v>36</v>
      </c>
      <c r="B65" s="97" t="s">
        <v>230</v>
      </c>
      <c r="C65" s="97" t="s">
        <v>230</v>
      </c>
      <c r="D65" s="97"/>
      <c r="E65" s="97" t="s">
        <v>224</v>
      </c>
      <c r="F65" s="172">
        <v>63643.46</v>
      </c>
      <c r="G65" s="100">
        <v>54111.58</v>
      </c>
      <c r="H65" s="100"/>
      <c r="I65" s="101">
        <v>78802.710000000006</v>
      </c>
      <c r="J65" s="102">
        <v>38768</v>
      </c>
      <c r="K65" s="105" t="s">
        <v>104</v>
      </c>
      <c r="L65" s="106"/>
      <c r="M65" s="107"/>
    </row>
    <row r="66" spans="1:13" ht="31.8">
      <c r="A66" s="103">
        <f t="shared" si="2"/>
        <v>37</v>
      </c>
      <c r="B66" s="97" t="s">
        <v>14</v>
      </c>
      <c r="C66" s="97" t="s">
        <v>14</v>
      </c>
      <c r="D66" s="97" t="s">
        <v>404</v>
      </c>
      <c r="E66" s="97" t="s">
        <v>334</v>
      </c>
      <c r="F66" s="172">
        <v>86299.4</v>
      </c>
      <c r="G66" s="100">
        <v>44060.09</v>
      </c>
      <c r="H66" s="100">
        <v>705241.58</v>
      </c>
      <c r="I66" s="101">
        <v>42361.55</v>
      </c>
      <c r="J66" s="102">
        <v>38768</v>
      </c>
      <c r="K66" s="105" t="s">
        <v>104</v>
      </c>
      <c r="L66" s="106"/>
      <c r="M66" s="107"/>
    </row>
    <row r="67" spans="1:13" ht="31.8">
      <c r="A67" s="103">
        <f t="shared" si="2"/>
        <v>38</v>
      </c>
      <c r="B67" s="97" t="s">
        <v>15</v>
      </c>
      <c r="C67" s="97" t="s">
        <v>15</v>
      </c>
      <c r="D67" s="97" t="s">
        <v>405</v>
      </c>
      <c r="E67" s="97" t="s">
        <v>64</v>
      </c>
      <c r="F67" s="172">
        <v>105116.5</v>
      </c>
      <c r="G67" s="100">
        <v>53433.32</v>
      </c>
      <c r="H67" s="100">
        <v>766491.81</v>
      </c>
      <c r="I67" s="101">
        <v>51812.54</v>
      </c>
      <c r="J67" s="102">
        <v>38768</v>
      </c>
      <c r="K67" s="105" t="s">
        <v>104</v>
      </c>
      <c r="L67" s="106"/>
      <c r="M67" s="107"/>
    </row>
    <row r="68" spans="1:13" ht="31.8">
      <c r="A68" s="103">
        <f t="shared" si="2"/>
        <v>39</v>
      </c>
      <c r="B68" s="97" t="s">
        <v>16</v>
      </c>
      <c r="C68" s="97" t="s">
        <v>16</v>
      </c>
      <c r="D68" s="97" t="s">
        <v>406</v>
      </c>
      <c r="E68" s="97" t="s">
        <v>335</v>
      </c>
      <c r="F68" s="172">
        <v>86329.98</v>
      </c>
      <c r="G68" s="100">
        <v>43883.61</v>
      </c>
      <c r="H68" s="100">
        <v>816171.84</v>
      </c>
      <c r="I68" s="101">
        <v>42552.61</v>
      </c>
      <c r="J68" s="102">
        <v>38768</v>
      </c>
      <c r="K68" s="105" t="s">
        <v>104</v>
      </c>
      <c r="L68" s="106"/>
      <c r="M68" s="107"/>
    </row>
    <row r="69" spans="1:13" ht="31.8">
      <c r="A69" s="103">
        <f t="shared" si="2"/>
        <v>40</v>
      </c>
      <c r="B69" s="97" t="s">
        <v>17</v>
      </c>
      <c r="C69" s="97" t="s">
        <v>17</v>
      </c>
      <c r="D69" s="97" t="s">
        <v>407</v>
      </c>
      <c r="E69" s="97" t="s">
        <v>336</v>
      </c>
      <c r="F69" s="172">
        <v>100257.24</v>
      </c>
      <c r="G69" s="100">
        <v>50963.59</v>
      </c>
      <c r="H69" s="100">
        <v>810848.98</v>
      </c>
      <c r="I69" s="101">
        <v>49417.05</v>
      </c>
      <c r="J69" s="102">
        <v>38768</v>
      </c>
      <c r="K69" s="105" t="s">
        <v>104</v>
      </c>
      <c r="L69" s="106"/>
      <c r="M69" s="107"/>
    </row>
    <row r="70" spans="1:13" ht="31.8">
      <c r="A70" s="103">
        <f t="shared" si="2"/>
        <v>41</v>
      </c>
      <c r="B70" s="97" t="s">
        <v>38</v>
      </c>
      <c r="C70" s="97" t="s">
        <v>38</v>
      </c>
      <c r="D70" s="97" t="s">
        <v>408</v>
      </c>
      <c r="E70" s="97" t="s">
        <v>337</v>
      </c>
      <c r="F70" s="172">
        <v>184</v>
      </c>
      <c r="G70" s="100">
        <v>184</v>
      </c>
      <c r="H70" s="177">
        <v>725591.08</v>
      </c>
      <c r="I70" s="178"/>
      <c r="J70" s="102">
        <v>38768</v>
      </c>
      <c r="K70" s="105" t="s">
        <v>104</v>
      </c>
      <c r="L70" s="106"/>
      <c r="M70" s="107"/>
    </row>
    <row r="71" spans="1:13" ht="53.4" customHeight="1">
      <c r="A71" s="103">
        <f t="shared" si="2"/>
        <v>42</v>
      </c>
      <c r="B71" s="97" t="s">
        <v>246</v>
      </c>
      <c r="C71" s="97" t="s">
        <v>246</v>
      </c>
      <c r="D71" s="97" t="s">
        <v>247</v>
      </c>
      <c r="E71" s="97" t="s">
        <v>434</v>
      </c>
      <c r="F71" s="172">
        <v>324536.52</v>
      </c>
      <c r="G71" s="100">
        <v>0</v>
      </c>
      <c r="H71" s="177">
        <v>324537</v>
      </c>
      <c r="I71" s="178"/>
      <c r="J71" s="102">
        <v>43810</v>
      </c>
      <c r="K71" s="105" t="s">
        <v>248</v>
      </c>
      <c r="L71" s="106"/>
      <c r="M71" s="107"/>
    </row>
    <row r="72" spans="1:13" ht="42">
      <c r="A72" s="103">
        <f t="shared" si="2"/>
        <v>43</v>
      </c>
      <c r="B72" s="97" t="s">
        <v>249</v>
      </c>
      <c r="C72" s="97" t="s">
        <v>249</v>
      </c>
      <c r="D72" s="97" t="s">
        <v>250</v>
      </c>
      <c r="E72" s="97" t="s">
        <v>251</v>
      </c>
      <c r="F72" s="172">
        <v>463005.44</v>
      </c>
      <c r="G72" s="100"/>
      <c r="H72" s="177">
        <v>463005.44</v>
      </c>
      <c r="I72" s="178"/>
      <c r="J72" s="102">
        <v>43769</v>
      </c>
      <c r="K72" s="105" t="s">
        <v>252</v>
      </c>
      <c r="L72" s="106"/>
      <c r="M72" s="107"/>
    </row>
    <row r="73" spans="1:13" ht="42">
      <c r="A73" s="103">
        <f t="shared" si="2"/>
        <v>44</v>
      </c>
      <c r="B73" s="97" t="s">
        <v>281</v>
      </c>
      <c r="C73" s="97" t="s">
        <v>282</v>
      </c>
      <c r="D73" s="97"/>
      <c r="E73" s="97" t="s">
        <v>71</v>
      </c>
      <c r="F73" s="172">
        <v>45738.13</v>
      </c>
      <c r="G73" s="100">
        <v>35248.22</v>
      </c>
      <c r="H73" s="100"/>
      <c r="I73" s="101">
        <v>142264.51999999999</v>
      </c>
      <c r="J73" s="102">
        <v>43875</v>
      </c>
      <c r="K73" s="105" t="s">
        <v>283</v>
      </c>
      <c r="L73" s="106"/>
      <c r="M73" s="107"/>
    </row>
    <row r="74" spans="1:13" ht="31.8">
      <c r="A74" s="103">
        <f t="shared" si="2"/>
        <v>45</v>
      </c>
      <c r="B74" s="97" t="s">
        <v>439</v>
      </c>
      <c r="C74" s="97" t="s">
        <v>439</v>
      </c>
      <c r="D74" s="97"/>
      <c r="E74" s="97" t="s">
        <v>72</v>
      </c>
      <c r="F74" s="172">
        <v>44400</v>
      </c>
      <c r="G74" s="100">
        <v>29520.59</v>
      </c>
      <c r="H74" s="100"/>
      <c r="I74" s="101">
        <v>14994.53</v>
      </c>
      <c r="J74" s="102">
        <v>38768</v>
      </c>
      <c r="K74" s="105" t="s">
        <v>104</v>
      </c>
      <c r="L74" s="106"/>
      <c r="M74" s="107"/>
    </row>
    <row r="75" spans="1:13" ht="31.8">
      <c r="A75" s="103">
        <f t="shared" si="2"/>
        <v>46</v>
      </c>
      <c r="B75" s="97" t="s">
        <v>431</v>
      </c>
      <c r="C75" s="97" t="s">
        <v>431</v>
      </c>
      <c r="D75" s="97" t="s">
        <v>432</v>
      </c>
      <c r="E75" s="97" t="s">
        <v>433</v>
      </c>
      <c r="F75" s="172">
        <v>2279028.9700000002</v>
      </c>
      <c r="G75" s="100">
        <v>868507.23</v>
      </c>
      <c r="H75" s="100">
        <v>597773</v>
      </c>
      <c r="I75" s="101">
        <v>1414604.3</v>
      </c>
      <c r="J75" s="102">
        <v>38768</v>
      </c>
      <c r="K75" s="105" t="s">
        <v>104</v>
      </c>
      <c r="L75" s="106"/>
      <c r="M75" s="107"/>
    </row>
    <row r="76" spans="1:13" ht="31.8">
      <c r="A76" s="103">
        <f t="shared" si="2"/>
        <v>47</v>
      </c>
      <c r="B76" s="97" t="s">
        <v>18</v>
      </c>
      <c r="C76" s="97" t="s">
        <v>18</v>
      </c>
      <c r="D76" s="97" t="s">
        <v>409</v>
      </c>
      <c r="E76" s="97" t="s">
        <v>338</v>
      </c>
      <c r="F76" s="172">
        <v>226828.35</v>
      </c>
      <c r="G76" s="100">
        <v>205825.81</v>
      </c>
      <c r="H76" s="100">
        <v>427014.22</v>
      </c>
      <c r="I76" s="101">
        <v>21176.82</v>
      </c>
      <c r="J76" s="102">
        <v>38768</v>
      </c>
      <c r="K76" s="105" t="s">
        <v>104</v>
      </c>
      <c r="L76" s="106"/>
      <c r="M76" s="107"/>
    </row>
    <row r="77" spans="1:13" ht="31.8">
      <c r="A77" s="103">
        <f t="shared" si="2"/>
        <v>48</v>
      </c>
      <c r="B77" s="97" t="s">
        <v>19</v>
      </c>
      <c r="C77" s="97" t="s">
        <v>19</v>
      </c>
      <c r="D77" s="97" t="s">
        <v>410</v>
      </c>
      <c r="E77" s="97" t="s">
        <v>73</v>
      </c>
      <c r="F77" s="172">
        <v>165957.06</v>
      </c>
      <c r="G77" s="100">
        <v>110332.37</v>
      </c>
      <c r="H77" s="100">
        <v>755846.09</v>
      </c>
      <c r="I77" s="101">
        <v>55763.93</v>
      </c>
      <c r="J77" s="102">
        <v>38768</v>
      </c>
      <c r="K77" s="105" t="s">
        <v>104</v>
      </c>
      <c r="L77" s="106"/>
      <c r="M77" s="107"/>
    </row>
    <row r="78" spans="1:13" ht="31.8">
      <c r="A78" s="103">
        <f t="shared" si="2"/>
        <v>49</v>
      </c>
      <c r="B78" s="97" t="s">
        <v>20</v>
      </c>
      <c r="C78" s="97" t="s">
        <v>20</v>
      </c>
      <c r="D78" s="97" t="s">
        <v>411</v>
      </c>
      <c r="E78" s="97" t="s">
        <v>74</v>
      </c>
      <c r="F78" s="172">
        <v>127264.24</v>
      </c>
      <c r="G78" s="100">
        <v>64152.98</v>
      </c>
      <c r="H78" s="100">
        <v>717829.34</v>
      </c>
      <c r="I78" s="101">
        <v>63293.94</v>
      </c>
      <c r="J78" s="102">
        <v>38768</v>
      </c>
      <c r="K78" s="105" t="s">
        <v>104</v>
      </c>
      <c r="L78" s="106"/>
      <c r="M78" s="107"/>
    </row>
    <row r="79" spans="1:13" ht="45" customHeight="1">
      <c r="A79" s="103">
        <f t="shared" si="2"/>
        <v>50</v>
      </c>
      <c r="B79" s="97" t="s">
        <v>157</v>
      </c>
      <c r="C79" s="97" t="s">
        <v>157</v>
      </c>
      <c r="D79" s="97"/>
      <c r="E79" s="97" t="s">
        <v>159</v>
      </c>
      <c r="F79" s="172">
        <v>175009</v>
      </c>
      <c r="G79" s="100">
        <v>134173.57</v>
      </c>
      <c r="H79" s="100"/>
      <c r="I79" s="101"/>
      <c r="J79" s="102">
        <v>42496</v>
      </c>
      <c r="K79" s="105" t="s">
        <v>158</v>
      </c>
      <c r="L79" s="106"/>
      <c r="M79" s="107"/>
    </row>
    <row r="80" spans="1:13" ht="42">
      <c r="A80" s="103">
        <f t="shared" si="2"/>
        <v>51</v>
      </c>
      <c r="B80" s="97" t="s">
        <v>240</v>
      </c>
      <c r="C80" s="97" t="s">
        <v>240</v>
      </c>
      <c r="D80" s="97" t="s">
        <v>242</v>
      </c>
      <c r="E80" s="97" t="s">
        <v>241</v>
      </c>
      <c r="F80" s="172">
        <v>555814.71</v>
      </c>
      <c r="G80" s="100"/>
      <c r="H80" s="100">
        <v>555814.71</v>
      </c>
      <c r="I80" s="101"/>
      <c r="J80" s="102">
        <v>43630</v>
      </c>
      <c r="K80" s="105" t="s">
        <v>243</v>
      </c>
      <c r="L80" s="106"/>
      <c r="M80" s="107"/>
    </row>
    <row r="81" spans="1:13" ht="31.8">
      <c r="A81" s="103">
        <f t="shared" si="2"/>
        <v>52</v>
      </c>
      <c r="B81" s="97" t="s">
        <v>340</v>
      </c>
      <c r="C81" s="97" t="s">
        <v>21</v>
      </c>
      <c r="D81" s="97" t="s">
        <v>412</v>
      </c>
      <c r="E81" s="97" t="s">
        <v>342</v>
      </c>
      <c r="F81" s="172">
        <v>71574.429999999993</v>
      </c>
      <c r="G81" s="100">
        <v>49560</v>
      </c>
      <c r="H81" s="100">
        <v>382227.85</v>
      </c>
      <c r="I81" s="101">
        <v>47200.58</v>
      </c>
      <c r="J81" s="102">
        <v>38768</v>
      </c>
      <c r="K81" s="105" t="s">
        <v>104</v>
      </c>
      <c r="L81" s="106"/>
      <c r="M81" s="107"/>
    </row>
    <row r="82" spans="1:13" ht="31.8">
      <c r="A82" s="103">
        <f t="shared" si="2"/>
        <v>53</v>
      </c>
      <c r="B82" s="97" t="s">
        <v>341</v>
      </c>
      <c r="C82" s="97" t="s">
        <v>21</v>
      </c>
      <c r="D82" s="97" t="s">
        <v>413</v>
      </c>
      <c r="E82" s="97" t="s">
        <v>343</v>
      </c>
      <c r="F82" s="172">
        <v>74573.36</v>
      </c>
      <c r="G82" s="100">
        <v>49561.21</v>
      </c>
      <c r="H82" s="100">
        <v>398242.98</v>
      </c>
      <c r="I82" s="101">
        <v>47200.58</v>
      </c>
      <c r="J82" s="102">
        <v>38768</v>
      </c>
      <c r="K82" s="105" t="s">
        <v>104</v>
      </c>
      <c r="L82" s="106"/>
      <c r="M82" s="107"/>
    </row>
    <row r="83" spans="1:13" ht="31.8">
      <c r="A83" s="103">
        <f t="shared" si="2"/>
        <v>54</v>
      </c>
      <c r="B83" s="97" t="s">
        <v>438</v>
      </c>
      <c r="C83" s="97" t="s">
        <v>438</v>
      </c>
      <c r="D83" s="97"/>
      <c r="E83" s="97" t="s">
        <v>63</v>
      </c>
      <c r="F83" s="172">
        <v>8795</v>
      </c>
      <c r="G83" s="100">
        <v>8795</v>
      </c>
      <c r="H83" s="100"/>
      <c r="I83" s="178"/>
      <c r="J83" s="102">
        <v>38768</v>
      </c>
      <c r="K83" s="105" t="s">
        <v>104</v>
      </c>
      <c r="L83" s="106"/>
      <c r="M83" s="107"/>
    </row>
    <row r="84" spans="1:13" ht="31.8">
      <c r="A84" s="103">
        <f t="shared" si="2"/>
        <v>55</v>
      </c>
      <c r="B84" s="97" t="s">
        <v>39</v>
      </c>
      <c r="C84" s="97" t="s">
        <v>39</v>
      </c>
      <c r="D84" s="97"/>
      <c r="E84" s="97" t="s">
        <v>63</v>
      </c>
      <c r="F84" s="172">
        <v>16329.66</v>
      </c>
      <c r="G84" s="100">
        <v>16329.66</v>
      </c>
      <c r="H84" s="100">
        <v>16329.66</v>
      </c>
      <c r="I84" s="178"/>
      <c r="J84" s="102">
        <v>38768</v>
      </c>
      <c r="K84" s="105" t="s">
        <v>104</v>
      </c>
      <c r="L84" s="106"/>
      <c r="M84" s="107"/>
    </row>
    <row r="85" spans="1:13" ht="31.8">
      <c r="A85" s="103">
        <f t="shared" si="2"/>
        <v>56</v>
      </c>
      <c r="B85" s="97" t="s">
        <v>37</v>
      </c>
      <c r="C85" s="97" t="s">
        <v>37</v>
      </c>
      <c r="D85" s="97" t="s">
        <v>414</v>
      </c>
      <c r="E85" s="97" t="s">
        <v>344</v>
      </c>
      <c r="F85" s="172">
        <v>102298.74</v>
      </c>
      <c r="G85" s="100">
        <v>68212.84</v>
      </c>
      <c r="H85" s="100">
        <v>609191.49</v>
      </c>
      <c r="I85" s="101">
        <v>34767.9</v>
      </c>
      <c r="J85" s="102">
        <v>38768</v>
      </c>
      <c r="K85" s="105" t="s">
        <v>104</v>
      </c>
      <c r="L85" s="106"/>
      <c r="M85" s="107"/>
    </row>
    <row r="86" spans="1:13" ht="31.8">
      <c r="A86" s="103">
        <f t="shared" si="2"/>
        <v>57</v>
      </c>
      <c r="B86" s="97" t="s">
        <v>22</v>
      </c>
      <c r="C86" s="97" t="s">
        <v>22</v>
      </c>
      <c r="D86" s="97" t="s">
        <v>415</v>
      </c>
      <c r="E86" s="97" t="s">
        <v>346</v>
      </c>
      <c r="F86" s="172">
        <v>65994.149999999994</v>
      </c>
      <c r="G86" s="100">
        <v>65994.149999999994</v>
      </c>
      <c r="H86" s="100">
        <v>354826.6</v>
      </c>
      <c r="I86" s="178"/>
      <c r="J86" s="102">
        <v>38768</v>
      </c>
      <c r="K86" s="105" t="s">
        <v>104</v>
      </c>
      <c r="L86" s="106"/>
      <c r="M86" s="107"/>
    </row>
    <row r="87" spans="1:13" ht="31.8">
      <c r="A87" s="103">
        <f t="shared" si="2"/>
        <v>58</v>
      </c>
      <c r="B87" s="97" t="s">
        <v>23</v>
      </c>
      <c r="C87" s="97" t="s">
        <v>23</v>
      </c>
      <c r="D87" s="97" t="s">
        <v>416</v>
      </c>
      <c r="E87" s="97" t="s">
        <v>347</v>
      </c>
      <c r="F87" s="172">
        <v>67025.3</v>
      </c>
      <c r="G87" s="100">
        <v>67025.3</v>
      </c>
      <c r="H87" s="100">
        <v>346172.29</v>
      </c>
      <c r="I87" s="178"/>
      <c r="J87" s="102">
        <v>38768</v>
      </c>
      <c r="K87" s="105" t="s">
        <v>104</v>
      </c>
      <c r="L87" s="106"/>
      <c r="M87" s="107"/>
    </row>
    <row r="88" spans="1:13" ht="31.8">
      <c r="A88" s="103">
        <f t="shared" si="2"/>
        <v>59</v>
      </c>
      <c r="B88" s="97" t="s">
        <v>36</v>
      </c>
      <c r="C88" s="97" t="s">
        <v>36</v>
      </c>
      <c r="D88" s="97" t="s">
        <v>417</v>
      </c>
      <c r="E88" s="97" t="s">
        <v>348</v>
      </c>
      <c r="F88" s="172">
        <v>63751.28</v>
      </c>
      <c r="G88" s="100">
        <v>12537.48</v>
      </c>
      <c r="H88" s="100">
        <v>439726</v>
      </c>
      <c r="I88" s="101">
        <v>51638.8</v>
      </c>
      <c r="J88" s="102">
        <v>38768</v>
      </c>
      <c r="K88" s="105" t="s">
        <v>104</v>
      </c>
      <c r="L88" s="106"/>
      <c r="M88" s="107"/>
    </row>
    <row r="89" spans="1:13" ht="31.8">
      <c r="A89" s="103">
        <f t="shared" ref="A89:A102" si="3">A88+1</f>
        <v>60</v>
      </c>
      <c r="B89" s="97" t="s">
        <v>24</v>
      </c>
      <c r="C89" s="97" t="s">
        <v>24</v>
      </c>
      <c r="D89" s="97" t="s">
        <v>418</v>
      </c>
      <c r="E89" s="97" t="s">
        <v>349</v>
      </c>
      <c r="F89" s="172">
        <v>63411.28</v>
      </c>
      <c r="G89" s="100">
        <v>48422.06</v>
      </c>
      <c r="H89" s="100">
        <v>485411.81</v>
      </c>
      <c r="I89" s="101">
        <v>15113.62</v>
      </c>
      <c r="J89" s="102">
        <v>38768</v>
      </c>
      <c r="K89" s="105" t="s">
        <v>104</v>
      </c>
      <c r="L89" s="106"/>
      <c r="M89" s="107"/>
    </row>
    <row r="90" spans="1:13" ht="31.8">
      <c r="A90" s="103">
        <f t="shared" si="3"/>
        <v>61</v>
      </c>
      <c r="B90" s="97" t="s">
        <v>25</v>
      </c>
      <c r="C90" s="97" t="s">
        <v>25</v>
      </c>
      <c r="D90" s="97" t="s">
        <v>419</v>
      </c>
      <c r="E90" s="97" t="s">
        <v>350</v>
      </c>
      <c r="F90" s="172">
        <v>64771.3</v>
      </c>
      <c r="G90" s="100">
        <v>49460.38</v>
      </c>
      <c r="H90" s="100">
        <v>448863.16</v>
      </c>
      <c r="I90" s="101">
        <v>15437.96</v>
      </c>
      <c r="J90" s="102">
        <v>38768</v>
      </c>
      <c r="K90" s="105" t="s">
        <v>104</v>
      </c>
      <c r="L90" s="106"/>
      <c r="M90" s="107"/>
    </row>
    <row r="91" spans="1:13" ht="31.8">
      <c r="A91" s="103">
        <f t="shared" si="3"/>
        <v>62</v>
      </c>
      <c r="B91" s="97" t="s">
        <v>26</v>
      </c>
      <c r="C91" s="97" t="s">
        <v>26</v>
      </c>
      <c r="D91" s="97" t="s">
        <v>420</v>
      </c>
      <c r="E91" s="97" t="s">
        <v>351</v>
      </c>
      <c r="F91" s="172">
        <v>82974.98</v>
      </c>
      <c r="G91" s="100">
        <v>63287.48</v>
      </c>
      <c r="H91" s="100">
        <v>390309.25</v>
      </c>
      <c r="I91" s="101">
        <v>19850.86</v>
      </c>
      <c r="J91" s="102">
        <v>38768</v>
      </c>
      <c r="K91" s="105" t="s">
        <v>104</v>
      </c>
      <c r="L91" s="106"/>
      <c r="M91" s="107"/>
    </row>
    <row r="92" spans="1:13" ht="31.8">
      <c r="A92" s="103">
        <f t="shared" si="3"/>
        <v>63</v>
      </c>
      <c r="B92" s="97" t="s">
        <v>27</v>
      </c>
      <c r="C92" s="97" t="s">
        <v>27</v>
      </c>
      <c r="D92" s="97" t="s">
        <v>421</v>
      </c>
      <c r="E92" s="97" t="s">
        <v>352</v>
      </c>
      <c r="F92" s="172">
        <v>65011.33</v>
      </c>
      <c r="G92" s="100">
        <v>49585.83</v>
      </c>
      <c r="H92" s="100">
        <v>325401.95</v>
      </c>
      <c r="I92" s="101">
        <v>15553.5</v>
      </c>
      <c r="J92" s="102">
        <v>38768</v>
      </c>
      <c r="K92" s="105" t="s">
        <v>104</v>
      </c>
      <c r="L92" s="106"/>
      <c r="M92" s="107"/>
    </row>
    <row r="93" spans="1:13" ht="31.8">
      <c r="A93" s="103">
        <f t="shared" si="3"/>
        <v>64</v>
      </c>
      <c r="B93" s="97" t="s">
        <v>179</v>
      </c>
      <c r="C93" s="97" t="s">
        <v>179</v>
      </c>
      <c r="D93" s="97"/>
      <c r="E93" s="97" t="s">
        <v>182</v>
      </c>
      <c r="F93" s="172">
        <v>25437.54</v>
      </c>
      <c r="G93" s="100">
        <v>19401.21</v>
      </c>
      <c r="H93" s="100"/>
      <c r="I93" s="101">
        <v>19933.14</v>
      </c>
      <c r="J93" s="102">
        <v>38768</v>
      </c>
      <c r="K93" s="105" t="s">
        <v>104</v>
      </c>
      <c r="L93" s="106"/>
      <c r="M93" s="107"/>
    </row>
    <row r="94" spans="1:13" ht="31.8">
      <c r="A94" s="103">
        <f t="shared" si="3"/>
        <v>65</v>
      </c>
      <c r="B94" s="97" t="s">
        <v>180</v>
      </c>
      <c r="C94" s="97" t="s">
        <v>180</v>
      </c>
      <c r="D94" s="97"/>
      <c r="E94" s="97" t="s">
        <v>183</v>
      </c>
      <c r="F94" s="172">
        <v>28939.8</v>
      </c>
      <c r="G94" s="100">
        <v>22072.39</v>
      </c>
      <c r="H94" s="100"/>
      <c r="I94" s="101">
        <v>19933.14</v>
      </c>
      <c r="J94" s="102">
        <v>38768</v>
      </c>
      <c r="K94" s="105" t="s">
        <v>104</v>
      </c>
      <c r="L94" s="106"/>
      <c r="M94" s="107"/>
    </row>
    <row r="95" spans="1:13" ht="31.8">
      <c r="A95" s="103">
        <f t="shared" si="3"/>
        <v>66</v>
      </c>
      <c r="B95" s="97" t="s">
        <v>181</v>
      </c>
      <c r="C95" s="97" t="s">
        <v>181</v>
      </c>
      <c r="D95" s="97"/>
      <c r="E95" s="97" t="s">
        <v>184</v>
      </c>
      <c r="F95" s="172">
        <v>28939.8</v>
      </c>
      <c r="G95" s="100">
        <v>22074.44</v>
      </c>
      <c r="H95" s="100"/>
      <c r="I95" s="101">
        <v>19933.14</v>
      </c>
      <c r="J95" s="102">
        <v>38768</v>
      </c>
      <c r="K95" s="105" t="s">
        <v>104</v>
      </c>
      <c r="L95" s="106"/>
      <c r="M95" s="107"/>
    </row>
    <row r="96" spans="1:13" ht="31.8">
      <c r="A96" s="103">
        <f t="shared" si="3"/>
        <v>67</v>
      </c>
      <c r="B96" s="97" t="s">
        <v>28</v>
      </c>
      <c r="C96" s="97" t="s">
        <v>28</v>
      </c>
      <c r="D96" s="97" t="s">
        <v>422</v>
      </c>
      <c r="E96" s="97" t="s">
        <v>353</v>
      </c>
      <c r="F96" s="172">
        <v>63813.75</v>
      </c>
      <c r="G96" s="100">
        <v>48672.36</v>
      </c>
      <c r="H96" s="100">
        <v>374731.5</v>
      </c>
      <c r="I96" s="101">
        <v>15267.03</v>
      </c>
      <c r="J96" s="102">
        <v>38768</v>
      </c>
      <c r="K96" s="105" t="s">
        <v>104</v>
      </c>
      <c r="L96" s="106"/>
      <c r="M96" s="107"/>
    </row>
    <row r="97" spans="1:15" ht="33" customHeight="1">
      <c r="A97" s="103">
        <f t="shared" si="3"/>
        <v>68</v>
      </c>
      <c r="B97" s="97" t="s">
        <v>29</v>
      </c>
      <c r="C97" s="97" t="s">
        <v>29</v>
      </c>
      <c r="D97" s="97" t="s">
        <v>423</v>
      </c>
      <c r="E97" s="97" t="s">
        <v>347</v>
      </c>
      <c r="F97" s="172">
        <v>66768.479999999996</v>
      </c>
      <c r="G97" s="100">
        <v>50758.69</v>
      </c>
      <c r="H97" s="100">
        <v>456858.18</v>
      </c>
      <c r="I97" s="101">
        <v>16142.63</v>
      </c>
      <c r="J97" s="102">
        <v>38768</v>
      </c>
      <c r="K97" s="130" t="s">
        <v>104</v>
      </c>
      <c r="L97" s="106"/>
      <c r="M97" s="107"/>
    </row>
    <row r="98" spans="1:15" ht="36" customHeight="1">
      <c r="A98" s="103">
        <f t="shared" si="3"/>
        <v>69</v>
      </c>
      <c r="B98" s="97" t="s">
        <v>30</v>
      </c>
      <c r="C98" s="97" t="s">
        <v>30</v>
      </c>
      <c r="D98" s="97" t="s">
        <v>424</v>
      </c>
      <c r="E98" s="97" t="s">
        <v>355</v>
      </c>
      <c r="F98" s="172">
        <v>69023.009999999995</v>
      </c>
      <c r="G98" s="100">
        <v>52472.95</v>
      </c>
      <c r="H98" s="100">
        <v>459142.47</v>
      </c>
      <c r="I98" s="101">
        <v>16687.419999999998</v>
      </c>
      <c r="J98" s="102">
        <v>38768</v>
      </c>
      <c r="K98" s="105" t="s">
        <v>104</v>
      </c>
      <c r="L98" s="106"/>
      <c r="M98" s="107"/>
    </row>
    <row r="99" spans="1:15" ht="31.8">
      <c r="A99" s="103">
        <f t="shared" si="3"/>
        <v>70</v>
      </c>
      <c r="B99" s="97" t="s">
        <v>31</v>
      </c>
      <c r="C99" s="97" t="s">
        <v>31</v>
      </c>
      <c r="D99" s="97" t="s">
        <v>425</v>
      </c>
      <c r="E99" s="97" t="s">
        <v>356</v>
      </c>
      <c r="F99" s="172">
        <v>84332.1</v>
      </c>
      <c r="G99" s="100">
        <v>64186</v>
      </c>
      <c r="H99" s="100">
        <v>416272.18</v>
      </c>
      <c r="I99" s="101">
        <v>20313.3</v>
      </c>
      <c r="J99" s="102">
        <v>38768</v>
      </c>
      <c r="K99" s="105" t="s">
        <v>104</v>
      </c>
      <c r="L99" s="106"/>
      <c r="M99" s="107"/>
    </row>
    <row r="100" spans="1:15" ht="31.8">
      <c r="A100" s="103">
        <f t="shared" si="3"/>
        <v>71</v>
      </c>
      <c r="B100" s="97" t="s">
        <v>32</v>
      </c>
      <c r="C100" s="97" t="s">
        <v>32</v>
      </c>
      <c r="D100" s="97" t="s">
        <v>426</v>
      </c>
      <c r="E100" s="97" t="s">
        <v>75</v>
      </c>
      <c r="F100" s="172">
        <v>90361.77</v>
      </c>
      <c r="G100" s="100">
        <v>46172.37</v>
      </c>
      <c r="H100" s="100">
        <v>675896.56</v>
      </c>
      <c r="I100" s="101">
        <v>44317.32</v>
      </c>
      <c r="J100" s="102">
        <v>38768</v>
      </c>
      <c r="K100" s="105" t="s">
        <v>104</v>
      </c>
      <c r="L100" s="106"/>
      <c r="M100" s="107"/>
    </row>
    <row r="101" spans="1:15" ht="31.8">
      <c r="A101" s="103">
        <f t="shared" si="3"/>
        <v>72</v>
      </c>
      <c r="B101" s="97" t="s">
        <v>33</v>
      </c>
      <c r="C101" s="97" t="s">
        <v>33</v>
      </c>
      <c r="D101" s="97" t="s">
        <v>427</v>
      </c>
      <c r="E101" s="97" t="s">
        <v>357</v>
      </c>
      <c r="F101" s="172">
        <v>277646.13</v>
      </c>
      <c r="G101" s="100">
        <v>154255.06</v>
      </c>
      <c r="H101" s="100">
        <v>874915.04</v>
      </c>
      <c r="I101" s="101">
        <v>124415.07</v>
      </c>
      <c r="J101" s="102">
        <v>38768</v>
      </c>
      <c r="K101" s="105" t="s">
        <v>104</v>
      </c>
      <c r="L101" s="106"/>
      <c r="M101" s="107"/>
    </row>
    <row r="102" spans="1:15" ht="31.8" customHeight="1">
      <c r="A102" s="103">
        <f t="shared" si="3"/>
        <v>73</v>
      </c>
      <c r="B102" s="97" t="s">
        <v>437</v>
      </c>
      <c r="C102" s="97" t="s">
        <v>437</v>
      </c>
      <c r="D102" s="97"/>
      <c r="E102" s="97" t="s">
        <v>435</v>
      </c>
      <c r="F102" s="172">
        <v>456130.66</v>
      </c>
      <c r="G102" s="100">
        <v>168496.79</v>
      </c>
      <c r="H102" s="100"/>
      <c r="I102" s="101">
        <v>288353.87</v>
      </c>
      <c r="J102" s="102">
        <v>38768</v>
      </c>
      <c r="K102" s="105" t="s">
        <v>104</v>
      </c>
      <c r="L102" s="106"/>
      <c r="M102" s="107"/>
    </row>
    <row r="103" spans="1:15" ht="57" customHeight="1">
      <c r="A103" s="103">
        <f>A101+1</f>
        <v>73</v>
      </c>
      <c r="B103" s="97" t="s">
        <v>34</v>
      </c>
      <c r="C103" s="97" t="s">
        <v>34</v>
      </c>
      <c r="D103" s="97"/>
      <c r="E103" s="97"/>
      <c r="F103" s="172">
        <v>359158.8</v>
      </c>
      <c r="G103" s="100">
        <v>80451.600000000006</v>
      </c>
      <c r="H103" s="100"/>
      <c r="I103" s="101">
        <v>279664.96000000002</v>
      </c>
      <c r="J103" s="102">
        <v>41148</v>
      </c>
      <c r="K103" s="182" t="s">
        <v>463</v>
      </c>
      <c r="L103" s="106"/>
      <c r="M103" s="107"/>
      <c r="N103" s="156"/>
      <c r="O103" s="156"/>
    </row>
    <row r="104" spans="1:15" s="20" customFormat="1" ht="14.4">
      <c r="A104" s="183"/>
      <c r="B104" s="184" t="s">
        <v>91</v>
      </c>
      <c r="C104" s="184"/>
      <c r="D104" s="184"/>
      <c r="E104" s="184"/>
      <c r="F104" s="185">
        <f>SUM(F30:F103)</f>
        <v>12386460.430000003</v>
      </c>
      <c r="G104" s="185">
        <f>SUM(G30:G103)</f>
        <v>4732147.709999999</v>
      </c>
      <c r="H104" s="186"/>
      <c r="I104" s="187"/>
      <c r="J104" s="188"/>
      <c r="K104" s="189"/>
      <c r="L104" s="190"/>
      <c r="M104" s="191"/>
    </row>
    <row r="105" spans="1:15" s="20" customFormat="1" ht="14.4">
      <c r="A105" s="227" t="s">
        <v>244</v>
      </c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9"/>
    </row>
    <row r="106" spans="1:15" ht="20.399999999999999">
      <c r="A106" s="103">
        <v>1</v>
      </c>
      <c r="B106" s="160" t="s">
        <v>77</v>
      </c>
      <c r="C106" s="97" t="s">
        <v>62</v>
      </c>
      <c r="D106" s="97"/>
      <c r="E106" s="97" t="s">
        <v>76</v>
      </c>
      <c r="F106" s="172">
        <v>205116.43</v>
      </c>
      <c r="G106" s="172">
        <f>F106-I106</f>
        <v>205116.43</v>
      </c>
      <c r="H106" s="100"/>
      <c r="I106" s="192"/>
      <c r="J106" s="193"/>
      <c r="K106" s="106"/>
      <c r="L106" s="106"/>
      <c r="M106" s="107"/>
    </row>
    <row r="107" spans="1:15" ht="42">
      <c r="A107" s="103"/>
      <c r="B107" s="97" t="s">
        <v>295</v>
      </c>
      <c r="C107" s="98"/>
      <c r="D107" s="98"/>
      <c r="E107" s="99"/>
      <c r="F107" s="98">
        <v>1958643</v>
      </c>
      <c r="G107" s="98">
        <v>823755.76</v>
      </c>
      <c r="H107" s="100"/>
      <c r="I107" s="101"/>
      <c r="J107" s="102"/>
      <c r="K107" s="105" t="s">
        <v>293</v>
      </c>
      <c r="L107" s="106"/>
      <c r="M107" s="107"/>
    </row>
    <row r="108" spans="1:15" ht="51" customHeight="1">
      <c r="A108" s="103"/>
      <c r="B108" s="97" t="s">
        <v>462</v>
      </c>
      <c r="C108" s="98"/>
      <c r="D108" s="98"/>
      <c r="E108" s="99"/>
      <c r="F108" s="98">
        <v>9990000</v>
      </c>
      <c r="G108" s="98"/>
      <c r="H108" s="100"/>
      <c r="I108" s="101"/>
      <c r="J108" s="102"/>
      <c r="K108" s="105" t="s">
        <v>293</v>
      </c>
      <c r="L108" s="106"/>
      <c r="M108" s="107"/>
    </row>
    <row r="109" spans="1:15" ht="56.4" customHeight="1">
      <c r="A109" s="103"/>
      <c r="B109" s="160" t="s">
        <v>296</v>
      </c>
      <c r="C109" s="98"/>
      <c r="D109" s="98"/>
      <c r="E109" s="99"/>
      <c r="F109" s="98">
        <v>47046475.82</v>
      </c>
      <c r="G109" s="98">
        <v>1273929.8799999999</v>
      </c>
      <c r="H109" s="100"/>
      <c r="I109" s="101"/>
      <c r="J109" s="102"/>
      <c r="K109" s="105" t="s">
        <v>293</v>
      </c>
      <c r="L109" s="106"/>
      <c r="M109" s="107"/>
    </row>
    <row r="110" spans="1:15" ht="52.8" customHeight="1">
      <c r="A110" s="103"/>
      <c r="B110" s="160" t="s">
        <v>298</v>
      </c>
      <c r="C110" s="98"/>
      <c r="D110" s="98"/>
      <c r="E110" s="99"/>
      <c r="F110" s="98">
        <v>957200</v>
      </c>
      <c r="G110" s="98">
        <v>597742.93999999994</v>
      </c>
      <c r="H110" s="100"/>
      <c r="I110" s="101"/>
      <c r="J110" s="102"/>
      <c r="K110" s="105" t="s">
        <v>293</v>
      </c>
      <c r="L110" s="106"/>
      <c r="M110" s="107"/>
    </row>
    <row r="111" spans="1:15" ht="51" customHeight="1">
      <c r="A111" s="103"/>
      <c r="B111" s="160" t="s">
        <v>299</v>
      </c>
      <c r="C111" s="98"/>
      <c r="D111" s="98"/>
      <c r="E111" s="99"/>
      <c r="F111" s="98">
        <v>3178000</v>
      </c>
      <c r="G111" s="98">
        <v>114285.84</v>
      </c>
      <c r="H111" s="100"/>
      <c r="I111" s="101"/>
      <c r="J111" s="102"/>
      <c r="K111" s="105" t="s">
        <v>293</v>
      </c>
      <c r="L111" s="106"/>
      <c r="M111" s="107"/>
    </row>
    <row r="112" spans="1:15" ht="53.4" customHeight="1">
      <c r="A112" s="103"/>
      <c r="B112" s="160" t="s">
        <v>300</v>
      </c>
      <c r="C112" s="98"/>
      <c r="D112" s="98"/>
      <c r="E112" s="99"/>
      <c r="F112" s="98">
        <v>605000</v>
      </c>
      <c r="G112" s="98">
        <v>415555.4</v>
      </c>
      <c r="H112" s="100"/>
      <c r="I112" s="101"/>
      <c r="J112" s="102"/>
      <c r="K112" s="105" t="s">
        <v>293</v>
      </c>
      <c r="L112" s="106"/>
      <c r="M112" s="107"/>
    </row>
    <row r="113" spans="1:13" ht="17.399999999999999" customHeight="1">
      <c r="A113" s="103"/>
      <c r="B113" s="160" t="s">
        <v>466</v>
      </c>
      <c r="C113" s="98"/>
      <c r="D113" s="98"/>
      <c r="E113" s="104"/>
      <c r="F113" s="98">
        <v>599748.57999999996</v>
      </c>
      <c r="G113" s="98"/>
      <c r="H113" s="100"/>
      <c r="I113" s="101"/>
      <c r="J113" s="104"/>
      <c r="K113" s="105"/>
      <c r="L113" s="106"/>
      <c r="M113" s="107"/>
    </row>
    <row r="114" spans="1:13" ht="40.799999999999997" customHeight="1">
      <c r="A114" s="103"/>
      <c r="B114" s="160" t="s">
        <v>245</v>
      </c>
      <c r="C114" s="98"/>
      <c r="D114" s="98"/>
      <c r="E114" s="104"/>
      <c r="F114" s="98">
        <v>3668200.5</v>
      </c>
      <c r="G114" s="98">
        <v>132462.85</v>
      </c>
      <c r="H114" s="100"/>
      <c r="I114" s="101"/>
      <c r="J114" s="102">
        <v>43830</v>
      </c>
      <c r="K114" s="130" t="s">
        <v>297</v>
      </c>
      <c r="L114" s="106"/>
      <c r="M114" s="107"/>
    </row>
    <row r="115" spans="1:13" ht="22.8" customHeight="1">
      <c r="A115" s="103"/>
      <c r="B115" s="160" t="s">
        <v>507</v>
      </c>
      <c r="C115" s="98"/>
      <c r="D115" s="98"/>
      <c r="E115" s="104"/>
      <c r="F115" s="98">
        <v>198799</v>
      </c>
      <c r="G115" s="98"/>
      <c r="H115" s="100"/>
      <c r="I115" s="101" t="s">
        <v>508</v>
      </c>
      <c r="J115" s="102"/>
      <c r="K115" s="130" t="s">
        <v>509</v>
      </c>
      <c r="L115" s="106"/>
      <c r="M115" s="107"/>
    </row>
    <row r="116" spans="1:13" ht="43.2" customHeight="1">
      <c r="A116" s="103"/>
      <c r="B116" s="160" t="s">
        <v>41</v>
      </c>
      <c r="C116" s="97"/>
      <c r="D116" s="97"/>
      <c r="E116" s="97"/>
      <c r="F116" s="172">
        <v>545632</v>
      </c>
      <c r="G116" s="172">
        <v>354660.93</v>
      </c>
      <c r="H116" s="98">
        <v>354660.93</v>
      </c>
      <c r="I116" s="192"/>
      <c r="J116" s="102">
        <v>41157</v>
      </c>
      <c r="K116" s="105" t="s">
        <v>105</v>
      </c>
      <c r="L116" s="106"/>
      <c r="M116" s="107"/>
    </row>
    <row r="117" spans="1:13" ht="14.4">
      <c r="A117" s="103"/>
      <c r="B117" s="160" t="s">
        <v>40</v>
      </c>
      <c r="C117" s="98"/>
      <c r="D117" s="97"/>
      <c r="E117" s="97"/>
      <c r="F117" s="172">
        <v>2532.38</v>
      </c>
      <c r="G117" s="172"/>
      <c r="H117" s="98"/>
      <c r="I117" s="192"/>
      <c r="J117" s="102"/>
      <c r="K117" s="105"/>
      <c r="L117" s="106"/>
      <c r="M117" s="107"/>
    </row>
    <row r="118" spans="1:13" ht="46.8" customHeight="1">
      <c r="A118" s="103"/>
      <c r="B118" s="161" t="s">
        <v>152</v>
      </c>
      <c r="C118" s="97"/>
      <c r="D118" s="97"/>
      <c r="E118" s="97"/>
      <c r="F118" s="172">
        <v>1177500</v>
      </c>
      <c r="G118" s="172">
        <v>107937.39</v>
      </c>
      <c r="H118" s="98"/>
      <c r="I118" s="192"/>
      <c r="J118" s="102"/>
      <c r="K118" s="105" t="s">
        <v>153</v>
      </c>
      <c r="L118" s="106"/>
      <c r="M118" s="107"/>
    </row>
    <row r="119" spans="1:13" ht="24">
      <c r="A119" s="103"/>
      <c r="B119" s="160" t="s">
        <v>510</v>
      </c>
      <c r="C119" s="98"/>
      <c r="D119" s="98"/>
      <c r="E119" s="102"/>
      <c r="F119" s="105">
        <v>1811261.88</v>
      </c>
      <c r="G119" s="172"/>
      <c r="H119" s="98"/>
      <c r="I119" s="192"/>
      <c r="J119" s="102"/>
      <c r="K119" s="105"/>
      <c r="L119" s="106"/>
      <c r="M119" s="107"/>
    </row>
    <row r="120" spans="1:13" ht="24">
      <c r="A120" s="103"/>
      <c r="B120" s="160" t="s">
        <v>167</v>
      </c>
      <c r="C120" s="98"/>
      <c r="D120" s="98"/>
      <c r="E120" s="102"/>
      <c r="F120" s="194">
        <v>159500</v>
      </c>
      <c r="G120" s="165">
        <v>886.12</v>
      </c>
      <c r="H120" s="143"/>
      <c r="I120" s="143">
        <v>886.12</v>
      </c>
      <c r="J120" s="144">
        <v>43465</v>
      </c>
      <c r="K120" s="103" t="s">
        <v>209</v>
      </c>
      <c r="L120" s="106"/>
      <c r="M120" s="107"/>
    </row>
    <row r="121" spans="1:13" ht="14.4">
      <c r="A121" s="103"/>
      <c r="B121" s="97" t="s">
        <v>511</v>
      </c>
      <c r="C121" s="98"/>
      <c r="D121" s="98"/>
      <c r="E121" s="102"/>
      <c r="F121" s="105">
        <v>150938.51999999999</v>
      </c>
      <c r="G121" s="172"/>
      <c r="H121" s="98"/>
      <c r="I121" s="192"/>
      <c r="J121" s="102"/>
      <c r="K121" s="105"/>
      <c r="L121" s="106"/>
      <c r="M121" s="107"/>
    </row>
    <row r="122" spans="1:13" ht="21.6">
      <c r="A122" s="103"/>
      <c r="B122" s="97" t="s">
        <v>42</v>
      </c>
      <c r="C122" s="98"/>
      <c r="D122" s="98"/>
      <c r="E122" s="102"/>
      <c r="F122" s="165">
        <v>8700</v>
      </c>
      <c r="G122" s="165">
        <v>8700</v>
      </c>
      <c r="H122" s="102"/>
      <c r="I122" s="105" t="s">
        <v>106</v>
      </c>
      <c r="J122" s="102">
        <v>40836</v>
      </c>
      <c r="K122" s="105" t="s">
        <v>106</v>
      </c>
      <c r="L122" s="106"/>
      <c r="M122" s="107"/>
    </row>
    <row r="123" spans="1:13" ht="34.200000000000003" customHeight="1">
      <c r="A123" s="103"/>
      <c r="B123" s="97" t="s">
        <v>512</v>
      </c>
      <c r="C123" s="98"/>
      <c r="D123" s="98"/>
      <c r="E123" s="102"/>
      <c r="F123" s="194">
        <v>285526</v>
      </c>
      <c r="G123" s="195"/>
      <c r="H123" s="98"/>
      <c r="I123" s="192"/>
      <c r="J123" s="102"/>
      <c r="K123" s="105"/>
      <c r="L123" s="106"/>
      <c r="M123" s="107"/>
    </row>
    <row r="124" spans="1:13" ht="45" customHeight="1">
      <c r="A124" s="103"/>
      <c r="B124" s="160" t="s">
        <v>43</v>
      </c>
      <c r="C124" s="98"/>
      <c r="D124" s="98"/>
      <c r="E124" s="102"/>
      <c r="F124" s="196">
        <v>4500</v>
      </c>
      <c r="G124" s="197">
        <v>4500</v>
      </c>
      <c r="H124" s="98"/>
      <c r="I124" s="192"/>
      <c r="J124" s="102"/>
      <c r="K124" s="105" t="s">
        <v>107</v>
      </c>
      <c r="L124" s="106"/>
      <c r="M124" s="107"/>
    </row>
    <row r="125" spans="1:13" ht="28.2" customHeight="1">
      <c r="A125" s="103"/>
      <c r="B125" s="160" t="s">
        <v>168</v>
      </c>
      <c r="C125" s="98"/>
      <c r="D125" s="98"/>
      <c r="E125" s="102"/>
      <c r="F125" s="196">
        <v>99218</v>
      </c>
      <c r="G125" s="197"/>
      <c r="H125" s="98"/>
      <c r="I125" s="192"/>
      <c r="J125" s="102">
        <v>43465</v>
      </c>
      <c r="K125" s="105" t="s">
        <v>209</v>
      </c>
      <c r="L125" s="106"/>
      <c r="M125" s="107"/>
    </row>
    <row r="126" spans="1:13" s="20" customFormat="1" ht="17.399999999999999" customHeight="1">
      <c r="A126" s="198"/>
      <c r="B126" s="121" t="s">
        <v>91</v>
      </c>
      <c r="C126" s="121"/>
      <c r="D126" s="121"/>
      <c r="E126" s="121"/>
      <c r="F126" s="199">
        <f>SUM(F106:F125)</f>
        <v>72652492.109999985</v>
      </c>
      <c r="G126" s="199">
        <f>SUM(G106:G125)</f>
        <v>4039533.54</v>
      </c>
      <c r="H126" s="200"/>
      <c r="I126" s="201"/>
      <c r="J126" s="202"/>
      <c r="K126" s="203"/>
      <c r="L126" s="203"/>
      <c r="M126" s="204"/>
    </row>
    <row r="127" spans="1:13" s="20" customFormat="1" ht="14.4">
      <c r="A127" s="205"/>
      <c r="B127" s="205"/>
      <c r="C127" s="205"/>
      <c r="D127" s="205"/>
      <c r="E127" s="205"/>
      <c r="F127" s="206">
        <f>F104+F126</f>
        <v>85038952.539999992</v>
      </c>
      <c r="G127" s="206">
        <f>G104+G126</f>
        <v>8771681.25</v>
      </c>
      <c r="H127" s="207"/>
      <c r="I127" s="205"/>
      <c r="J127" s="205"/>
      <c r="K127" s="205"/>
      <c r="L127" s="205"/>
      <c r="M127" s="205"/>
    </row>
    <row r="128" spans="1:13" s="20" customFormat="1" ht="14.4">
      <c r="F128" s="22"/>
      <c r="G128" s="72"/>
      <c r="H128" s="22"/>
    </row>
    <row r="141" spans="6:8" s="20" customFormat="1" ht="14.4">
      <c r="F141" s="22"/>
      <c r="G141" s="72"/>
      <c r="H141" s="22"/>
    </row>
  </sheetData>
  <mergeCells count="5">
    <mergeCell ref="A105:M105"/>
    <mergeCell ref="B1:J1"/>
    <mergeCell ref="B28:J28"/>
    <mergeCell ref="B2:I2"/>
    <mergeCell ref="A5:M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7"/>
  <sheetViews>
    <sheetView tabSelected="1" workbookViewId="0">
      <pane ySplit="2" topLeftCell="A126" activePane="bottomLeft" state="frozen"/>
      <selection pane="bottomLeft" activeCell="D15" sqref="D15:D65"/>
    </sheetView>
  </sheetViews>
  <sheetFormatPr defaultRowHeight="14.4"/>
  <cols>
    <col min="2" max="2" width="20.77734375" customWidth="1"/>
    <col min="3" max="3" width="15" style="30" customWidth="1"/>
    <col min="4" max="4" width="13.5546875" style="93" customWidth="1"/>
    <col min="5" max="5" width="12.44140625" style="29" customWidth="1"/>
    <col min="6" max="6" width="21.5546875" style="30" customWidth="1"/>
    <col min="7" max="7" width="15.44140625" customWidth="1"/>
    <col min="8" max="8" width="21.77734375" customWidth="1"/>
    <col min="9" max="9" width="14.6640625" customWidth="1"/>
  </cols>
  <sheetData>
    <row r="1" spans="1:10" ht="33.75" customHeight="1">
      <c r="B1" s="246" t="s">
        <v>118</v>
      </c>
      <c r="C1" s="246"/>
      <c r="D1" s="246"/>
      <c r="E1" s="246"/>
      <c r="F1" s="246"/>
      <c r="G1" s="246"/>
      <c r="H1" s="246"/>
    </row>
    <row r="2" spans="1:10" ht="71.400000000000006">
      <c r="A2" s="3" t="s">
        <v>0</v>
      </c>
      <c r="B2" s="4" t="s">
        <v>108</v>
      </c>
      <c r="C2" s="5" t="s">
        <v>59</v>
      </c>
      <c r="D2" s="5" t="s">
        <v>95</v>
      </c>
      <c r="E2" s="7" t="s">
        <v>109</v>
      </c>
      <c r="F2" s="7" t="s">
        <v>110</v>
      </c>
      <c r="G2" s="5" t="s">
        <v>99</v>
      </c>
      <c r="H2" s="5" t="s">
        <v>100</v>
      </c>
    </row>
    <row r="3" spans="1:10">
      <c r="A3" s="234" t="s">
        <v>132</v>
      </c>
      <c r="B3" s="250"/>
      <c r="C3" s="250"/>
      <c r="D3" s="250"/>
      <c r="E3" s="250"/>
      <c r="F3" s="250"/>
      <c r="G3" s="250"/>
      <c r="H3" s="251"/>
    </row>
    <row r="4" spans="1:10" s="25" customFormat="1" ht="13.8">
      <c r="A4" s="141">
        <v>1</v>
      </c>
      <c r="B4" s="142"/>
      <c r="C4" s="143"/>
      <c r="D4" s="143"/>
      <c r="E4" s="144"/>
      <c r="F4" s="103"/>
      <c r="G4" s="139"/>
      <c r="H4" s="103"/>
      <c r="I4" s="167">
        <f>C6+C7+C8+C9+C10+C11+C12+C40+C45+C46+C49+C70+C71+C73+C69</f>
        <v>12207907.189999999</v>
      </c>
      <c r="J4" s="49">
        <f>C13+C69+Недвижимое!F127</f>
        <v>93031314.399999991</v>
      </c>
    </row>
    <row r="5" spans="1:10" s="25" customFormat="1" ht="13.8">
      <c r="A5" s="141">
        <f>A4+1</f>
        <v>2</v>
      </c>
      <c r="B5" s="142"/>
      <c r="C5" s="143"/>
      <c r="D5" s="143"/>
      <c r="E5" s="144"/>
      <c r="F5" s="103"/>
      <c r="G5" s="139"/>
      <c r="H5" s="103"/>
      <c r="I5" s="49"/>
      <c r="J5" s="49"/>
    </row>
    <row r="6" spans="1:10" ht="31.8">
      <c r="A6" s="141">
        <v>1</v>
      </c>
      <c r="B6" s="97" t="s">
        <v>292</v>
      </c>
      <c r="C6" s="164">
        <v>538500</v>
      </c>
      <c r="D6" s="98"/>
      <c r="E6" s="104">
        <v>44190</v>
      </c>
      <c r="F6" s="105" t="s">
        <v>293</v>
      </c>
      <c r="G6" s="138"/>
      <c r="H6" s="138"/>
    </row>
    <row r="7" spans="1:10" ht="31.8">
      <c r="A7" s="141">
        <f t="shared" ref="A7:A12" si="0">A6+1</f>
        <v>2</v>
      </c>
      <c r="B7" s="97" t="s">
        <v>294</v>
      </c>
      <c r="C7" s="164">
        <v>958075.3</v>
      </c>
      <c r="D7" s="98"/>
      <c r="E7" s="104">
        <v>44190</v>
      </c>
      <c r="F7" s="105" t="s">
        <v>293</v>
      </c>
      <c r="G7" s="100"/>
      <c r="H7" s="100"/>
    </row>
    <row r="8" spans="1:10" ht="31.8">
      <c r="A8" s="141">
        <f t="shared" si="0"/>
        <v>3</v>
      </c>
      <c r="B8" s="97" t="s">
        <v>294</v>
      </c>
      <c r="C8" s="166">
        <v>203109.4</v>
      </c>
      <c r="D8" s="98"/>
      <c r="E8" s="104">
        <v>44484</v>
      </c>
      <c r="F8" s="105" t="s">
        <v>379</v>
      </c>
      <c r="G8" s="98"/>
      <c r="H8" s="100"/>
    </row>
    <row r="9" spans="1:10" ht="20.399999999999999">
      <c r="A9" s="141">
        <f t="shared" si="0"/>
        <v>4</v>
      </c>
      <c r="B9" s="97" t="s">
        <v>464</v>
      </c>
      <c r="C9" s="164">
        <v>2300000</v>
      </c>
      <c r="D9" s="98"/>
      <c r="E9" s="99"/>
      <c r="F9" s="105"/>
      <c r="G9" s="138"/>
      <c r="H9" s="138"/>
    </row>
    <row r="10" spans="1:10">
      <c r="A10" s="141">
        <f t="shared" si="0"/>
        <v>5</v>
      </c>
      <c r="B10" s="97" t="s">
        <v>465</v>
      </c>
      <c r="C10" s="164">
        <v>150000</v>
      </c>
      <c r="D10" s="98"/>
      <c r="E10" s="99"/>
      <c r="F10" s="105"/>
      <c r="G10" s="138"/>
      <c r="H10" s="138"/>
    </row>
    <row r="11" spans="1:10" ht="20.399999999999999">
      <c r="A11" s="141">
        <f t="shared" si="0"/>
        <v>6</v>
      </c>
      <c r="B11" s="97" t="s">
        <v>526</v>
      </c>
      <c r="C11" s="164">
        <v>1226625.48</v>
      </c>
      <c r="D11" s="98"/>
      <c r="E11" s="99"/>
      <c r="F11" s="105"/>
      <c r="G11" s="138"/>
      <c r="H11" s="138"/>
    </row>
    <row r="12" spans="1:10" ht="20.399999999999999">
      <c r="A12" s="141">
        <f t="shared" si="0"/>
        <v>7</v>
      </c>
      <c r="B12" s="97" t="s">
        <v>525</v>
      </c>
      <c r="C12" s="164">
        <v>24051.68</v>
      </c>
      <c r="D12" s="98"/>
      <c r="E12" s="99"/>
      <c r="F12" s="105"/>
      <c r="G12" s="138"/>
      <c r="H12" s="138"/>
      <c r="I12" s="156"/>
    </row>
    <row r="13" spans="1:10">
      <c r="A13" s="145"/>
      <c r="B13" s="146" t="s">
        <v>91</v>
      </c>
      <c r="C13" s="147">
        <f>SUM(C4:C12)</f>
        <v>5400361.8599999994</v>
      </c>
      <c r="D13" s="147">
        <f>SUM(D4:D12)</f>
        <v>0</v>
      </c>
      <c r="E13" s="148"/>
      <c r="F13" s="148"/>
      <c r="G13" s="149"/>
      <c r="H13" s="150"/>
      <c r="I13" s="26"/>
      <c r="J13" s="26"/>
    </row>
    <row r="14" spans="1:10">
      <c r="A14" s="247" t="s">
        <v>121</v>
      </c>
      <c r="B14" s="248"/>
      <c r="C14" s="248"/>
      <c r="D14" s="248"/>
      <c r="E14" s="248"/>
      <c r="F14" s="248"/>
      <c r="G14" s="248"/>
      <c r="H14" s="249"/>
    </row>
    <row r="15" spans="1:10" ht="30.6">
      <c r="A15" s="108">
        <v>1</v>
      </c>
      <c r="B15" s="116" t="s">
        <v>133</v>
      </c>
      <c r="C15" s="171">
        <v>11240</v>
      </c>
      <c r="D15" s="171">
        <v>11240</v>
      </c>
      <c r="E15" s="151" t="s">
        <v>134</v>
      </c>
      <c r="F15" s="116" t="s">
        <v>135</v>
      </c>
      <c r="G15" s="152"/>
      <c r="H15" s="152"/>
      <c r="I15" s="155">
        <f>C65+I67+C109+C125</f>
        <v>7469603.3099999996</v>
      </c>
      <c r="J15" s="27"/>
    </row>
    <row r="16" spans="1:10">
      <c r="A16" s="108">
        <v>2</v>
      </c>
      <c r="B16" s="97" t="s">
        <v>468</v>
      </c>
      <c r="C16" s="109">
        <v>11999</v>
      </c>
      <c r="D16" s="110">
        <v>11999</v>
      </c>
      <c r="E16" s="111">
        <v>44230</v>
      </c>
      <c r="F16" s="116"/>
      <c r="G16" s="152"/>
      <c r="H16" s="152"/>
      <c r="I16" s="27"/>
      <c r="J16" s="27"/>
    </row>
    <row r="17" spans="1:10">
      <c r="A17" s="108">
        <v>3</v>
      </c>
      <c r="B17" s="97" t="s">
        <v>468</v>
      </c>
      <c r="C17" s="109">
        <v>11999</v>
      </c>
      <c r="D17" s="110">
        <v>11999</v>
      </c>
      <c r="E17" s="111">
        <v>44230</v>
      </c>
      <c r="F17" s="112"/>
      <c r="G17" s="113"/>
      <c r="H17" s="114"/>
    </row>
    <row r="18" spans="1:10" ht="30.6">
      <c r="A18" s="108">
        <v>4</v>
      </c>
      <c r="B18" s="97" t="s">
        <v>44</v>
      </c>
      <c r="C18" s="109">
        <v>25653</v>
      </c>
      <c r="D18" s="110">
        <v>25653</v>
      </c>
      <c r="E18" s="111">
        <v>39778</v>
      </c>
      <c r="F18" s="112" t="s">
        <v>111</v>
      </c>
      <c r="G18" s="113"/>
      <c r="H18" s="114"/>
    </row>
    <row r="19" spans="1:10" ht="30.6">
      <c r="A19" s="108">
        <v>5</v>
      </c>
      <c r="B19" s="97" t="s">
        <v>119</v>
      </c>
      <c r="C19" s="109">
        <v>7670</v>
      </c>
      <c r="D19" s="110">
        <v>7670</v>
      </c>
      <c r="E19" s="111">
        <v>42030</v>
      </c>
      <c r="F19" s="112" t="s">
        <v>120</v>
      </c>
      <c r="G19" s="115"/>
      <c r="H19" s="114"/>
    </row>
    <row r="20" spans="1:10" s="20" customFormat="1" ht="40.799999999999997">
      <c r="A20" s="108">
        <v>6</v>
      </c>
      <c r="B20" s="97" t="s">
        <v>154</v>
      </c>
      <c r="C20" s="109">
        <v>38118</v>
      </c>
      <c r="D20" s="110">
        <v>38118</v>
      </c>
      <c r="E20" s="111">
        <v>43165</v>
      </c>
      <c r="F20" s="112" t="s">
        <v>169</v>
      </c>
      <c r="G20" s="115"/>
      <c r="H20" s="114"/>
      <c r="I20"/>
      <c r="J20"/>
    </row>
    <row r="21" spans="1:10" ht="40.799999999999997">
      <c r="A21" s="108">
        <v>7</v>
      </c>
      <c r="B21" s="97" t="s">
        <v>155</v>
      </c>
      <c r="C21" s="109">
        <v>39600</v>
      </c>
      <c r="D21" s="110">
        <v>39600</v>
      </c>
      <c r="E21" s="111">
        <v>43165</v>
      </c>
      <c r="F21" s="112" t="s">
        <v>169</v>
      </c>
      <c r="G21" s="115"/>
      <c r="H21" s="114"/>
    </row>
    <row r="22" spans="1:10">
      <c r="A22" s="108">
        <v>8</v>
      </c>
      <c r="B22" s="97" t="s">
        <v>156</v>
      </c>
      <c r="C22" s="109">
        <v>19329</v>
      </c>
      <c r="D22" s="110">
        <v>19329</v>
      </c>
      <c r="E22" s="111">
        <v>43165</v>
      </c>
      <c r="F22" s="112" t="s">
        <v>156</v>
      </c>
      <c r="G22" s="115"/>
      <c r="H22" s="114"/>
    </row>
    <row r="23" spans="1:10" ht="40.799999999999997">
      <c r="A23" s="108">
        <v>9</v>
      </c>
      <c r="B23" s="97" t="s">
        <v>170</v>
      </c>
      <c r="C23" s="109">
        <v>27120</v>
      </c>
      <c r="D23" s="110">
        <v>27120</v>
      </c>
      <c r="E23" s="111">
        <v>43460</v>
      </c>
      <c r="F23" s="112" t="s">
        <v>171</v>
      </c>
      <c r="G23" s="113"/>
      <c r="H23" s="114"/>
    </row>
    <row r="24" spans="1:10" s="22" customFormat="1" ht="40.799999999999997">
      <c r="A24" s="108">
        <f>A23+1</f>
        <v>10</v>
      </c>
      <c r="B24" s="97" t="s">
        <v>170</v>
      </c>
      <c r="C24" s="109">
        <v>27120</v>
      </c>
      <c r="D24" s="110">
        <v>27120</v>
      </c>
      <c r="E24" s="111">
        <v>43460</v>
      </c>
      <c r="F24" s="112" t="s">
        <v>171</v>
      </c>
      <c r="G24" s="113"/>
      <c r="H24" s="114"/>
      <c r="I24"/>
      <c r="J24"/>
    </row>
    <row r="25" spans="1:10" s="22" customFormat="1" ht="32.4" customHeight="1">
      <c r="A25" s="108">
        <f t="shared" ref="A25:A64" si="1">A24+1</f>
        <v>11</v>
      </c>
      <c r="B25" s="97" t="s">
        <v>170</v>
      </c>
      <c r="C25" s="109">
        <v>27120</v>
      </c>
      <c r="D25" s="110">
        <v>27120</v>
      </c>
      <c r="E25" s="111">
        <v>43460</v>
      </c>
      <c r="F25" s="112" t="s">
        <v>171</v>
      </c>
      <c r="G25" s="113"/>
      <c r="H25" s="114"/>
      <c r="I25"/>
      <c r="J25"/>
    </row>
    <row r="26" spans="1:10" ht="32.4" customHeight="1">
      <c r="A26" s="108">
        <f t="shared" si="1"/>
        <v>12</v>
      </c>
      <c r="B26" s="97" t="s">
        <v>253</v>
      </c>
      <c r="C26" s="109">
        <v>34720</v>
      </c>
      <c r="D26" s="110">
        <v>34720</v>
      </c>
      <c r="E26" s="111">
        <v>43818</v>
      </c>
      <c r="F26" s="112" t="s">
        <v>254</v>
      </c>
      <c r="G26" s="113"/>
      <c r="H26" s="114"/>
    </row>
    <row r="27" spans="1:10" ht="32.4" customHeight="1">
      <c r="A27" s="108">
        <f t="shared" si="1"/>
        <v>13</v>
      </c>
      <c r="B27" s="97" t="s">
        <v>255</v>
      </c>
      <c r="C27" s="109">
        <v>28910</v>
      </c>
      <c r="D27" s="110">
        <v>28910</v>
      </c>
      <c r="E27" s="111"/>
      <c r="F27" s="112" t="s">
        <v>254</v>
      </c>
      <c r="G27" s="113"/>
      <c r="H27" s="114"/>
    </row>
    <row r="28" spans="1:10" ht="30" customHeight="1">
      <c r="A28" s="108">
        <f t="shared" si="1"/>
        <v>14</v>
      </c>
      <c r="B28" s="97" t="s">
        <v>256</v>
      </c>
      <c r="C28" s="109">
        <v>25940</v>
      </c>
      <c r="D28" s="110">
        <v>25940</v>
      </c>
      <c r="E28" s="111"/>
      <c r="F28" s="112" t="s">
        <v>257</v>
      </c>
      <c r="G28" s="113"/>
      <c r="H28" s="114"/>
    </row>
    <row r="29" spans="1:10" ht="31.8" customHeight="1">
      <c r="A29" s="108">
        <f t="shared" si="1"/>
        <v>15</v>
      </c>
      <c r="B29" s="97" t="s">
        <v>256</v>
      </c>
      <c r="C29" s="109">
        <v>33400</v>
      </c>
      <c r="D29" s="110">
        <v>33400</v>
      </c>
      <c r="E29" s="111">
        <v>44193</v>
      </c>
      <c r="F29" s="112" t="s">
        <v>301</v>
      </c>
      <c r="G29" s="113"/>
      <c r="H29" s="114"/>
    </row>
    <row r="30" spans="1:10" ht="31.8" customHeight="1">
      <c r="A30" s="108">
        <f>A29+1</f>
        <v>16</v>
      </c>
      <c r="B30" s="97" t="s">
        <v>284</v>
      </c>
      <c r="C30" s="109">
        <v>30520</v>
      </c>
      <c r="D30" s="110">
        <v>30520</v>
      </c>
      <c r="E30" s="111">
        <v>43973</v>
      </c>
      <c r="F30" s="112" t="s">
        <v>285</v>
      </c>
      <c r="G30" s="113"/>
      <c r="H30" s="114"/>
    </row>
    <row r="31" spans="1:10" ht="30.6" customHeight="1">
      <c r="A31" s="108">
        <f t="shared" si="1"/>
        <v>17</v>
      </c>
      <c r="B31" s="97" t="s">
        <v>302</v>
      </c>
      <c r="C31" s="109">
        <v>28880</v>
      </c>
      <c r="D31" s="110">
        <v>28880</v>
      </c>
      <c r="E31" s="111"/>
      <c r="F31" s="112" t="s">
        <v>301</v>
      </c>
      <c r="G31" s="113"/>
      <c r="H31" s="114"/>
    </row>
    <row r="32" spans="1:10" ht="30.6" customHeight="1">
      <c r="A32" s="108">
        <f t="shared" si="1"/>
        <v>18</v>
      </c>
      <c r="B32" s="97" t="s">
        <v>521</v>
      </c>
      <c r="C32" s="109">
        <v>13300</v>
      </c>
      <c r="D32" s="110">
        <v>13300</v>
      </c>
      <c r="E32" s="111"/>
      <c r="F32" s="112"/>
      <c r="G32" s="113"/>
      <c r="H32" s="114"/>
    </row>
    <row r="33" spans="1:8" ht="30.6" customHeight="1">
      <c r="A33" s="108">
        <f t="shared" si="1"/>
        <v>19</v>
      </c>
      <c r="B33" s="97" t="s">
        <v>521</v>
      </c>
      <c r="C33" s="109">
        <v>13300</v>
      </c>
      <c r="D33" s="110">
        <v>13300</v>
      </c>
      <c r="E33" s="111"/>
      <c r="F33" s="112"/>
      <c r="G33" s="113"/>
      <c r="H33" s="114"/>
    </row>
    <row r="34" spans="1:8" ht="30.6" customHeight="1">
      <c r="A34" s="108">
        <f t="shared" si="1"/>
        <v>20</v>
      </c>
      <c r="B34" s="97" t="s">
        <v>521</v>
      </c>
      <c r="C34" s="109">
        <v>13300</v>
      </c>
      <c r="D34" s="110">
        <v>13300</v>
      </c>
      <c r="E34" s="111"/>
      <c r="F34" s="112"/>
      <c r="G34" s="113"/>
      <c r="H34" s="114"/>
    </row>
    <row r="35" spans="1:8" ht="30.6" customHeight="1">
      <c r="A35" s="108">
        <f t="shared" si="1"/>
        <v>21</v>
      </c>
      <c r="B35" s="97" t="s">
        <v>521</v>
      </c>
      <c r="C35" s="109">
        <v>13300</v>
      </c>
      <c r="D35" s="110">
        <v>13300</v>
      </c>
      <c r="E35" s="111"/>
      <c r="F35" s="112"/>
      <c r="G35" s="113"/>
      <c r="H35" s="114"/>
    </row>
    <row r="36" spans="1:8" ht="30.6" customHeight="1">
      <c r="A36" s="108">
        <f t="shared" si="1"/>
        <v>22</v>
      </c>
      <c r="B36" s="97" t="s">
        <v>522</v>
      </c>
      <c r="C36" s="109">
        <v>387800</v>
      </c>
      <c r="D36" s="110">
        <v>58169.97</v>
      </c>
      <c r="E36" s="111"/>
      <c r="F36" s="112"/>
      <c r="G36" s="113"/>
      <c r="H36" s="114"/>
    </row>
    <row r="37" spans="1:8" ht="30.6" customHeight="1">
      <c r="A37" s="108">
        <f>A36+1</f>
        <v>23</v>
      </c>
      <c r="B37" s="97" t="s">
        <v>470</v>
      </c>
      <c r="C37" s="110">
        <v>31990</v>
      </c>
      <c r="D37" s="109">
        <v>31990</v>
      </c>
      <c r="E37" s="111">
        <v>44329</v>
      </c>
      <c r="F37" s="112" t="s">
        <v>472</v>
      </c>
      <c r="G37" s="113"/>
      <c r="H37" s="114"/>
    </row>
    <row r="38" spans="1:8" ht="30.6" customHeight="1">
      <c r="A38" s="108">
        <f t="shared" si="1"/>
        <v>24</v>
      </c>
      <c r="B38" s="97" t="s">
        <v>481</v>
      </c>
      <c r="C38" s="110">
        <v>25000</v>
      </c>
      <c r="D38" s="109">
        <v>25000</v>
      </c>
      <c r="E38" s="111">
        <v>44701</v>
      </c>
      <c r="F38" s="112" t="s">
        <v>484</v>
      </c>
      <c r="G38" s="113"/>
      <c r="H38" s="114"/>
    </row>
    <row r="39" spans="1:8" ht="30.6" customHeight="1">
      <c r="A39" s="108">
        <f t="shared" si="1"/>
        <v>25</v>
      </c>
      <c r="B39" s="97" t="s">
        <v>309</v>
      </c>
      <c r="C39" s="110">
        <v>13940</v>
      </c>
      <c r="D39" s="109">
        <v>13940</v>
      </c>
      <c r="E39" s="134">
        <v>44347</v>
      </c>
      <c r="F39" s="130" t="s">
        <v>473</v>
      </c>
      <c r="G39" s="113"/>
      <c r="H39" s="114"/>
    </row>
    <row r="40" spans="1:8" ht="30.6" customHeight="1">
      <c r="A40" s="108">
        <f>A39+1</f>
        <v>26</v>
      </c>
      <c r="B40" s="97" t="s">
        <v>524</v>
      </c>
      <c r="C40" s="110">
        <v>193370</v>
      </c>
      <c r="D40" s="109"/>
      <c r="E40" s="134"/>
      <c r="F40" s="130"/>
      <c r="G40" s="113"/>
      <c r="H40" s="114"/>
    </row>
    <row r="41" spans="1:8" ht="30.6" customHeight="1">
      <c r="A41" s="108">
        <f t="shared" si="1"/>
        <v>27</v>
      </c>
      <c r="B41" s="97" t="s">
        <v>476</v>
      </c>
      <c r="C41" s="110">
        <v>12546</v>
      </c>
      <c r="D41" s="109">
        <v>12546</v>
      </c>
      <c r="E41" s="111">
        <v>44557</v>
      </c>
      <c r="F41" s="116" t="s">
        <v>477</v>
      </c>
      <c r="G41" s="113"/>
      <c r="H41" s="114"/>
    </row>
    <row r="42" spans="1:8" ht="30.6" customHeight="1">
      <c r="A42" s="108">
        <f t="shared" si="1"/>
        <v>28</v>
      </c>
      <c r="B42" s="97" t="s">
        <v>480</v>
      </c>
      <c r="C42" s="110">
        <v>31550</v>
      </c>
      <c r="D42" s="109">
        <v>31550</v>
      </c>
      <c r="E42" s="111">
        <v>44686</v>
      </c>
      <c r="F42" s="116" t="s">
        <v>479</v>
      </c>
      <c r="G42" s="113"/>
      <c r="H42" s="114"/>
    </row>
    <row r="43" spans="1:8" ht="40.200000000000003" customHeight="1">
      <c r="A43" s="108">
        <f t="shared" si="1"/>
        <v>29</v>
      </c>
      <c r="B43" s="97" t="s">
        <v>474</v>
      </c>
      <c r="C43" s="110">
        <v>10707</v>
      </c>
      <c r="D43" s="109">
        <v>10707</v>
      </c>
      <c r="E43" s="111">
        <v>44253</v>
      </c>
      <c r="F43" s="116" t="s">
        <v>475</v>
      </c>
      <c r="G43" s="113"/>
      <c r="H43" s="114"/>
    </row>
    <row r="44" spans="1:8" ht="30.6">
      <c r="A44" s="108">
        <f t="shared" si="1"/>
        <v>30</v>
      </c>
      <c r="B44" s="97" t="s">
        <v>177</v>
      </c>
      <c r="C44" s="109">
        <v>13047</v>
      </c>
      <c r="D44" s="110">
        <v>13047</v>
      </c>
      <c r="E44" s="111">
        <v>43530</v>
      </c>
      <c r="F44" s="112" t="s">
        <v>178</v>
      </c>
      <c r="G44" s="113"/>
      <c r="H44" s="114"/>
    </row>
    <row r="45" spans="1:8" ht="20.399999999999999">
      <c r="A45" s="108">
        <f t="shared" si="1"/>
        <v>31</v>
      </c>
      <c r="B45" s="97" t="s">
        <v>513</v>
      </c>
      <c r="C45" s="109">
        <v>98287.6</v>
      </c>
      <c r="D45" s="109"/>
      <c r="E45" s="111"/>
      <c r="F45" s="112"/>
      <c r="G45" s="113"/>
      <c r="H45" s="114"/>
    </row>
    <row r="46" spans="1:8" ht="33" customHeight="1">
      <c r="A46" s="108">
        <f t="shared" si="1"/>
        <v>32</v>
      </c>
      <c r="B46" s="97" t="s">
        <v>514</v>
      </c>
      <c r="C46" s="109">
        <v>176940.4</v>
      </c>
      <c r="D46" s="109"/>
      <c r="E46" s="111"/>
      <c r="F46" s="112"/>
      <c r="G46" s="113"/>
      <c r="H46" s="114"/>
    </row>
    <row r="47" spans="1:8" ht="20.399999999999999">
      <c r="A47" s="108">
        <f t="shared" si="1"/>
        <v>33</v>
      </c>
      <c r="B47" s="97" t="s">
        <v>523</v>
      </c>
      <c r="C47" s="110">
        <v>24640</v>
      </c>
      <c r="D47" s="109">
        <v>24640</v>
      </c>
      <c r="E47" s="111"/>
      <c r="F47" s="116"/>
      <c r="G47" s="113"/>
      <c r="H47" s="114"/>
    </row>
    <row r="48" spans="1:8" ht="20.399999999999999">
      <c r="A48" s="108">
        <f t="shared" si="1"/>
        <v>34</v>
      </c>
      <c r="B48" s="97" t="s">
        <v>523</v>
      </c>
      <c r="C48" s="110">
        <v>24640</v>
      </c>
      <c r="D48" s="109">
        <v>24640</v>
      </c>
      <c r="E48" s="111"/>
      <c r="F48" s="112"/>
      <c r="G48" s="113"/>
      <c r="H48" s="114"/>
    </row>
    <row r="49" spans="1:8">
      <c r="A49" s="108">
        <f>A48+1</f>
        <v>35</v>
      </c>
      <c r="B49" s="97" t="s">
        <v>515</v>
      </c>
      <c r="C49" s="109">
        <v>74544.740000000005</v>
      </c>
      <c r="D49" s="109"/>
      <c r="E49" s="134"/>
      <c r="F49" s="130"/>
      <c r="G49" s="113"/>
      <c r="H49" s="114"/>
    </row>
    <row r="50" spans="1:8" ht="40.799999999999997">
      <c r="A50" s="108">
        <f t="shared" si="1"/>
        <v>36</v>
      </c>
      <c r="B50" s="97" t="s">
        <v>471</v>
      </c>
      <c r="C50" s="110">
        <v>15361</v>
      </c>
      <c r="D50" s="109">
        <v>15361</v>
      </c>
      <c r="E50" s="111">
        <v>44447</v>
      </c>
      <c r="F50" s="116" t="s">
        <v>478</v>
      </c>
      <c r="G50" s="113"/>
      <c r="H50" s="114"/>
    </row>
    <row r="51" spans="1:8" ht="40.799999999999997">
      <c r="A51" s="108">
        <f t="shared" si="1"/>
        <v>37</v>
      </c>
      <c r="B51" s="117" t="s">
        <v>482</v>
      </c>
      <c r="C51" s="110">
        <v>15000</v>
      </c>
      <c r="D51" s="110">
        <v>15000</v>
      </c>
      <c r="E51" s="111">
        <v>44455</v>
      </c>
      <c r="F51" s="112" t="s">
        <v>485</v>
      </c>
      <c r="G51" s="113"/>
      <c r="H51" s="114"/>
    </row>
    <row r="52" spans="1:8" ht="40.799999999999997">
      <c r="A52" s="108">
        <f t="shared" si="1"/>
        <v>38</v>
      </c>
      <c r="B52" s="118" t="s">
        <v>482</v>
      </c>
      <c r="C52" s="110">
        <v>15000</v>
      </c>
      <c r="D52" s="110">
        <v>15000</v>
      </c>
      <c r="E52" s="111">
        <v>44363</v>
      </c>
      <c r="F52" s="112" t="s">
        <v>485</v>
      </c>
      <c r="G52" s="113"/>
      <c r="H52" s="114"/>
    </row>
    <row r="53" spans="1:8" ht="40.799999999999997">
      <c r="A53" s="108">
        <f t="shared" si="1"/>
        <v>39</v>
      </c>
      <c r="B53" s="119" t="s">
        <v>483</v>
      </c>
      <c r="C53" s="110">
        <v>12175</v>
      </c>
      <c r="D53" s="110">
        <v>12175</v>
      </c>
      <c r="E53" s="111">
        <v>44701</v>
      </c>
      <c r="F53" s="112" t="s">
        <v>484</v>
      </c>
      <c r="G53" s="113"/>
      <c r="H53" s="114"/>
    </row>
    <row r="54" spans="1:8" ht="40.799999999999997">
      <c r="A54" s="108">
        <f t="shared" si="1"/>
        <v>40</v>
      </c>
      <c r="B54" s="118" t="s">
        <v>483</v>
      </c>
      <c r="C54" s="110">
        <v>12175</v>
      </c>
      <c r="D54" s="110">
        <v>12175</v>
      </c>
      <c r="E54" s="111">
        <v>44701</v>
      </c>
      <c r="F54" s="112" t="s">
        <v>484</v>
      </c>
      <c r="G54" s="113"/>
      <c r="H54" s="114"/>
    </row>
    <row r="55" spans="1:8" ht="40.799999999999997">
      <c r="A55" s="108">
        <f t="shared" si="1"/>
        <v>41</v>
      </c>
      <c r="B55" s="119" t="s">
        <v>483</v>
      </c>
      <c r="C55" s="110">
        <v>12175</v>
      </c>
      <c r="D55" s="110">
        <v>12175</v>
      </c>
      <c r="E55" s="111">
        <v>44701</v>
      </c>
      <c r="F55" s="112" t="s">
        <v>484</v>
      </c>
      <c r="G55" s="113"/>
      <c r="H55" s="114"/>
    </row>
    <row r="56" spans="1:8" ht="40.799999999999997">
      <c r="A56" s="108">
        <f t="shared" si="1"/>
        <v>42</v>
      </c>
      <c r="B56" s="118" t="s">
        <v>483</v>
      </c>
      <c r="C56" s="110">
        <v>12175</v>
      </c>
      <c r="D56" s="110">
        <v>12175</v>
      </c>
      <c r="E56" s="111">
        <v>44701</v>
      </c>
      <c r="F56" s="112" t="s">
        <v>484</v>
      </c>
      <c r="G56" s="113"/>
      <c r="H56" s="114"/>
    </row>
    <row r="57" spans="1:8">
      <c r="A57" s="108">
        <f t="shared" si="1"/>
        <v>43</v>
      </c>
      <c r="B57" s="97" t="s">
        <v>520</v>
      </c>
      <c r="C57" s="110">
        <v>587216</v>
      </c>
      <c r="D57" s="109">
        <v>27962.68</v>
      </c>
      <c r="E57" s="134"/>
      <c r="F57" s="130"/>
      <c r="G57" s="113"/>
      <c r="H57" s="114"/>
    </row>
    <row r="58" spans="1:8" ht="30.6">
      <c r="A58" s="108">
        <f t="shared" si="1"/>
        <v>44</v>
      </c>
      <c r="B58" s="97" t="s">
        <v>330</v>
      </c>
      <c r="C58" s="109">
        <v>13545.55</v>
      </c>
      <c r="D58" s="110">
        <v>13545.55</v>
      </c>
      <c r="E58" s="111"/>
      <c r="F58" s="112" t="s">
        <v>331</v>
      </c>
      <c r="G58" s="113"/>
      <c r="H58" s="114"/>
    </row>
    <row r="59" spans="1:8" ht="30.6">
      <c r="A59" s="108">
        <f t="shared" si="1"/>
        <v>45</v>
      </c>
      <c r="B59" s="97" t="s">
        <v>428</v>
      </c>
      <c r="C59" s="109">
        <v>110000</v>
      </c>
      <c r="D59" s="110">
        <v>44523.68</v>
      </c>
      <c r="E59" s="111"/>
      <c r="F59" s="112" t="s">
        <v>469</v>
      </c>
      <c r="G59" s="113"/>
      <c r="H59" s="114"/>
    </row>
    <row r="60" spans="1:8" ht="30.6">
      <c r="A60" s="108">
        <f t="shared" si="1"/>
        <v>46</v>
      </c>
      <c r="B60" s="97" t="s">
        <v>428</v>
      </c>
      <c r="C60" s="109">
        <v>47000</v>
      </c>
      <c r="D60" s="110">
        <v>47000</v>
      </c>
      <c r="E60" s="111"/>
      <c r="F60" s="112" t="s">
        <v>429</v>
      </c>
      <c r="G60" s="113"/>
      <c r="H60" s="114"/>
    </row>
    <row r="61" spans="1:8" ht="20.399999999999999">
      <c r="A61" s="108">
        <f t="shared" si="1"/>
        <v>47</v>
      </c>
      <c r="B61" s="97" t="s">
        <v>519</v>
      </c>
      <c r="C61" s="110">
        <v>14080</v>
      </c>
      <c r="D61" s="109">
        <v>14080</v>
      </c>
      <c r="E61" s="134"/>
      <c r="F61" s="130"/>
      <c r="G61" s="113"/>
      <c r="H61" s="114"/>
    </row>
    <row r="62" spans="1:8" ht="20.399999999999999">
      <c r="A62" s="108">
        <f t="shared" si="1"/>
        <v>48</v>
      </c>
      <c r="B62" s="97" t="s">
        <v>519</v>
      </c>
      <c r="C62" s="110">
        <v>14080</v>
      </c>
      <c r="D62" s="109">
        <v>14080</v>
      </c>
      <c r="E62" s="134"/>
      <c r="F62" s="130"/>
      <c r="G62" s="113"/>
      <c r="H62" s="114"/>
    </row>
    <row r="63" spans="1:8" ht="20.399999999999999">
      <c r="A63" s="108">
        <f t="shared" si="1"/>
        <v>49</v>
      </c>
      <c r="B63" s="97" t="s">
        <v>519</v>
      </c>
      <c r="C63" s="110">
        <v>14080</v>
      </c>
      <c r="D63" s="109">
        <v>14080</v>
      </c>
      <c r="E63" s="134"/>
      <c r="F63" s="130"/>
      <c r="G63" s="113"/>
      <c r="H63" s="114"/>
    </row>
    <row r="64" spans="1:8" ht="20.399999999999999">
      <c r="A64" s="108">
        <f t="shared" si="1"/>
        <v>50</v>
      </c>
      <c r="B64" s="97" t="s">
        <v>519</v>
      </c>
      <c r="C64" s="110">
        <v>14080</v>
      </c>
      <c r="D64" s="109">
        <v>14080</v>
      </c>
      <c r="E64" s="134"/>
      <c r="F64" s="130"/>
      <c r="G64" s="113"/>
      <c r="H64" s="114"/>
    </row>
    <row r="65" spans="1:10">
      <c r="A65" s="120"/>
      <c r="B65" s="121" t="s">
        <v>91</v>
      </c>
      <c r="C65" s="122">
        <f>SUM(C15:C64)</f>
        <v>2509683.29</v>
      </c>
      <c r="D65" s="122">
        <f>SUM(D15:D64)</f>
        <v>1012180.8800000001</v>
      </c>
      <c r="E65" s="123"/>
      <c r="F65" s="124"/>
      <c r="G65" s="113"/>
      <c r="H65" s="114"/>
    </row>
    <row r="66" spans="1:10" ht="15.6">
      <c r="A66" s="240" t="s">
        <v>122</v>
      </c>
      <c r="B66" s="241"/>
      <c r="C66" s="241"/>
      <c r="D66" s="241"/>
      <c r="E66" s="241"/>
      <c r="F66" s="241"/>
      <c r="G66" s="241"/>
      <c r="H66" s="242"/>
    </row>
    <row r="67" spans="1:10" ht="40.799999999999997">
      <c r="A67" s="125">
        <v>1</v>
      </c>
      <c r="B67" s="97" t="s">
        <v>45</v>
      </c>
      <c r="C67" s="109">
        <v>380000</v>
      </c>
      <c r="D67" s="110">
        <v>380000</v>
      </c>
      <c r="E67" s="111">
        <v>40543</v>
      </c>
      <c r="F67" s="126" t="s">
        <v>112</v>
      </c>
      <c r="G67" s="168"/>
      <c r="H67" s="169"/>
      <c r="I67" s="162">
        <f>C67+C68+C72+C74</f>
        <v>3652300.1399999997</v>
      </c>
      <c r="J67" s="22"/>
    </row>
    <row r="68" spans="1:10" ht="20.399999999999999">
      <c r="A68" s="125">
        <f>A67+1</f>
        <v>2</v>
      </c>
      <c r="B68" s="97" t="s">
        <v>46</v>
      </c>
      <c r="C68" s="109">
        <v>190711.86</v>
      </c>
      <c r="D68" s="110">
        <v>190711.86</v>
      </c>
      <c r="E68" s="111">
        <v>33878</v>
      </c>
      <c r="F68" s="126"/>
      <c r="G68" s="113"/>
      <c r="H68" s="114"/>
    </row>
    <row r="69" spans="1:10" ht="20.399999999999999">
      <c r="A69" s="125">
        <f t="shared" ref="A69:A74" si="2">A68+1</f>
        <v>3</v>
      </c>
      <c r="B69" s="97" t="s">
        <v>136</v>
      </c>
      <c r="C69" s="109">
        <v>2592000</v>
      </c>
      <c r="D69" s="110">
        <v>820800</v>
      </c>
      <c r="E69" s="111">
        <v>42627</v>
      </c>
      <c r="F69" s="126" t="s">
        <v>436</v>
      </c>
      <c r="G69" s="115"/>
      <c r="H69" s="114"/>
      <c r="I69" s="156">
        <f>C69+C70+C71+C73</f>
        <v>6264402.5899999999</v>
      </c>
    </row>
    <row r="70" spans="1:10" ht="20.399999999999999">
      <c r="A70" s="125">
        <f t="shared" si="2"/>
        <v>4</v>
      </c>
      <c r="B70" s="97" t="s">
        <v>516</v>
      </c>
      <c r="C70" s="109">
        <v>970125</v>
      </c>
      <c r="D70" s="110"/>
      <c r="E70" s="111"/>
      <c r="F70" s="126"/>
      <c r="G70" s="115"/>
      <c r="H70" s="114"/>
      <c r="I70" s="156">
        <f>SUM(I67:I69)</f>
        <v>9916702.7300000004</v>
      </c>
    </row>
    <row r="71" spans="1:10" ht="20.399999999999999">
      <c r="A71" s="125">
        <f t="shared" si="2"/>
        <v>5</v>
      </c>
      <c r="B71" s="97" t="s">
        <v>517</v>
      </c>
      <c r="C71" s="109">
        <v>637016.75</v>
      </c>
      <c r="D71" s="110"/>
      <c r="E71" s="111"/>
      <c r="F71" s="126"/>
      <c r="G71" s="115"/>
      <c r="H71" s="114"/>
    </row>
    <row r="72" spans="1:10" ht="40.799999999999997">
      <c r="A72" s="125">
        <f t="shared" si="2"/>
        <v>6</v>
      </c>
      <c r="B72" s="97" t="s">
        <v>328</v>
      </c>
      <c r="C72" s="109">
        <v>66000</v>
      </c>
      <c r="D72" s="110">
        <v>66000</v>
      </c>
      <c r="E72" s="111">
        <v>44365</v>
      </c>
      <c r="F72" s="126" t="s">
        <v>329</v>
      </c>
      <c r="G72" s="115"/>
      <c r="H72" s="114"/>
    </row>
    <row r="73" spans="1:10">
      <c r="A73" s="125">
        <f t="shared" si="2"/>
        <v>7</v>
      </c>
      <c r="B73" s="97" t="s">
        <v>518</v>
      </c>
      <c r="C73" s="109">
        <v>2065260.84</v>
      </c>
      <c r="D73" s="110"/>
      <c r="E73" s="111"/>
      <c r="F73" s="126"/>
      <c r="G73" s="115"/>
      <c r="H73" s="114"/>
    </row>
    <row r="74" spans="1:10" ht="20.399999999999999">
      <c r="A74" s="125">
        <f t="shared" si="2"/>
        <v>8</v>
      </c>
      <c r="B74" s="97" t="s">
        <v>467</v>
      </c>
      <c r="C74" s="109">
        <v>3015588.28</v>
      </c>
      <c r="D74" s="110">
        <v>402078.4</v>
      </c>
      <c r="E74" s="111"/>
      <c r="F74" s="126"/>
      <c r="G74" s="115"/>
      <c r="H74" s="114"/>
    </row>
    <row r="75" spans="1:10">
      <c r="A75" s="127"/>
      <c r="B75" s="128" t="s">
        <v>91</v>
      </c>
      <c r="C75" s="122">
        <f>SUM(C67:C74)</f>
        <v>9916702.7299999986</v>
      </c>
      <c r="D75" s="122">
        <f>SUM(D67:D74)</f>
        <v>1859590.2599999998</v>
      </c>
      <c r="E75" s="123"/>
      <c r="F75" s="124"/>
      <c r="G75" s="115"/>
      <c r="H75" s="114"/>
    </row>
    <row r="76" spans="1:10" ht="15.6">
      <c r="A76" s="243" t="s">
        <v>123</v>
      </c>
      <c r="B76" s="244"/>
      <c r="C76" s="244"/>
      <c r="D76" s="244"/>
      <c r="E76" s="244"/>
      <c r="F76" s="244"/>
      <c r="G76" s="244"/>
      <c r="H76" s="245"/>
    </row>
    <row r="77" spans="1:10" ht="20.399999999999999">
      <c r="A77" s="129">
        <v>1</v>
      </c>
      <c r="B77" s="97" t="s">
        <v>527</v>
      </c>
      <c r="C77" s="110">
        <v>10800</v>
      </c>
      <c r="D77" s="109">
        <v>10800</v>
      </c>
      <c r="E77" s="111"/>
      <c r="F77" s="126"/>
      <c r="G77" s="113"/>
      <c r="H77" s="114"/>
    </row>
    <row r="78" spans="1:10" ht="20.399999999999999">
      <c r="A78" s="129">
        <f>A77+1</f>
        <v>2</v>
      </c>
      <c r="B78" s="97" t="s">
        <v>527</v>
      </c>
      <c r="C78" s="110">
        <v>10800</v>
      </c>
      <c r="D78" s="109">
        <v>10800</v>
      </c>
      <c r="E78" s="111"/>
      <c r="F78" s="126"/>
      <c r="G78" s="113"/>
      <c r="H78" s="114"/>
    </row>
    <row r="79" spans="1:10" ht="20.399999999999999">
      <c r="A79" s="129">
        <f t="shared" ref="A79:A108" si="3">A78+1</f>
        <v>3</v>
      </c>
      <c r="B79" s="97" t="s">
        <v>527</v>
      </c>
      <c r="C79" s="110">
        <v>10800</v>
      </c>
      <c r="D79" s="109">
        <v>10800</v>
      </c>
      <c r="E79" s="111"/>
      <c r="F79" s="126"/>
      <c r="G79" s="113"/>
      <c r="H79" s="114"/>
    </row>
    <row r="80" spans="1:10" ht="20.399999999999999">
      <c r="A80" s="129">
        <f t="shared" si="3"/>
        <v>4</v>
      </c>
      <c r="B80" s="97" t="s">
        <v>528</v>
      </c>
      <c r="C80" s="110">
        <v>10720</v>
      </c>
      <c r="D80" s="110">
        <v>10720</v>
      </c>
      <c r="E80" s="111"/>
      <c r="F80" s="126"/>
      <c r="G80" s="113"/>
      <c r="H80" s="114"/>
    </row>
    <row r="81" spans="1:8" ht="20.399999999999999">
      <c r="A81" s="129">
        <f t="shared" si="3"/>
        <v>5</v>
      </c>
      <c r="B81" s="97" t="s">
        <v>528</v>
      </c>
      <c r="C81" s="110">
        <v>10720</v>
      </c>
      <c r="D81" s="110">
        <v>10720</v>
      </c>
      <c r="E81" s="111"/>
      <c r="F81" s="126"/>
      <c r="G81" s="113"/>
      <c r="H81" s="114"/>
    </row>
    <row r="82" spans="1:8" ht="20.399999999999999">
      <c r="A82" s="129">
        <f t="shared" si="3"/>
        <v>6</v>
      </c>
      <c r="B82" s="97" t="s">
        <v>528</v>
      </c>
      <c r="C82" s="110">
        <v>10720</v>
      </c>
      <c r="D82" s="110">
        <v>10720</v>
      </c>
      <c r="E82" s="111"/>
      <c r="F82" s="126"/>
      <c r="G82" s="113"/>
      <c r="H82" s="114"/>
    </row>
    <row r="83" spans="1:8" ht="40.799999999999997">
      <c r="A83" s="129">
        <f t="shared" si="3"/>
        <v>7</v>
      </c>
      <c r="B83" s="97" t="s">
        <v>286</v>
      </c>
      <c r="C83" s="109">
        <v>44990</v>
      </c>
      <c r="D83" s="110">
        <v>44990</v>
      </c>
      <c r="E83" s="111">
        <v>43969</v>
      </c>
      <c r="F83" s="112" t="s">
        <v>287</v>
      </c>
      <c r="G83" s="113"/>
      <c r="H83" s="114"/>
    </row>
    <row r="84" spans="1:8" ht="40.799999999999997">
      <c r="A84" s="129">
        <f t="shared" si="3"/>
        <v>8</v>
      </c>
      <c r="B84" s="97" t="s">
        <v>309</v>
      </c>
      <c r="C84" s="110">
        <v>28766</v>
      </c>
      <c r="D84" s="109">
        <v>28766</v>
      </c>
      <c r="E84" s="134">
        <v>44188</v>
      </c>
      <c r="F84" s="130" t="s">
        <v>304</v>
      </c>
      <c r="G84" s="113"/>
      <c r="H84" s="114"/>
    </row>
    <row r="85" spans="1:8" ht="20.399999999999999">
      <c r="A85" s="129">
        <f t="shared" si="3"/>
        <v>9</v>
      </c>
      <c r="B85" s="97" t="s">
        <v>49</v>
      </c>
      <c r="C85" s="110">
        <v>6962</v>
      </c>
      <c r="D85" s="109">
        <v>6962</v>
      </c>
      <c r="E85" s="111">
        <v>41045</v>
      </c>
      <c r="F85" s="126" t="s">
        <v>114</v>
      </c>
      <c r="G85" s="113"/>
      <c r="H85" s="114"/>
    </row>
    <row r="86" spans="1:8" ht="40.799999999999997">
      <c r="A86" s="129">
        <f t="shared" si="3"/>
        <v>10</v>
      </c>
      <c r="B86" s="97" t="s">
        <v>172</v>
      </c>
      <c r="C86" s="110">
        <v>18000</v>
      </c>
      <c r="D86" s="109">
        <v>18000</v>
      </c>
      <c r="E86" s="111">
        <v>43459</v>
      </c>
      <c r="F86" s="126" t="s">
        <v>173</v>
      </c>
      <c r="G86" s="113"/>
      <c r="H86" s="114"/>
    </row>
    <row r="87" spans="1:8" ht="40.799999999999997">
      <c r="A87" s="129">
        <f t="shared" si="3"/>
        <v>11</v>
      </c>
      <c r="B87" s="131" t="s">
        <v>145</v>
      </c>
      <c r="C87" s="132">
        <v>3757.06</v>
      </c>
      <c r="D87" s="132">
        <v>3757.06</v>
      </c>
      <c r="E87" s="111">
        <v>42818</v>
      </c>
      <c r="F87" s="126" t="s">
        <v>146</v>
      </c>
      <c r="G87" s="113"/>
      <c r="H87" s="114"/>
    </row>
    <row r="88" spans="1:8" ht="51">
      <c r="A88" s="129">
        <f t="shared" si="3"/>
        <v>12</v>
      </c>
      <c r="B88" s="97" t="s">
        <v>486</v>
      </c>
      <c r="C88" s="110">
        <v>93600</v>
      </c>
      <c r="D88" s="109">
        <v>93600</v>
      </c>
      <c r="E88" s="134">
        <v>44898</v>
      </c>
      <c r="F88" s="130" t="s">
        <v>488</v>
      </c>
      <c r="G88" s="113"/>
      <c r="H88" s="114"/>
    </row>
    <row r="89" spans="1:8" ht="51">
      <c r="A89" s="129">
        <f t="shared" si="3"/>
        <v>13</v>
      </c>
      <c r="B89" s="97" t="s">
        <v>487</v>
      </c>
      <c r="C89" s="110">
        <v>221000</v>
      </c>
      <c r="D89" s="109">
        <v>73666.679999999993</v>
      </c>
      <c r="E89" s="134">
        <v>44898</v>
      </c>
      <c r="F89" s="130" t="s">
        <v>488</v>
      </c>
      <c r="G89" s="113"/>
      <c r="H89" s="114"/>
    </row>
    <row r="90" spans="1:8" ht="23.4" customHeight="1">
      <c r="A90" s="129">
        <f t="shared" si="3"/>
        <v>14</v>
      </c>
      <c r="B90" s="97" t="s">
        <v>489</v>
      </c>
      <c r="C90" s="110">
        <v>37089</v>
      </c>
      <c r="D90" s="109">
        <v>37089</v>
      </c>
      <c r="E90" s="208" t="s">
        <v>490</v>
      </c>
      <c r="F90" s="126" t="s">
        <v>491</v>
      </c>
      <c r="G90" s="113"/>
      <c r="H90" s="114"/>
    </row>
    <row r="91" spans="1:8" ht="23.4" customHeight="1">
      <c r="A91" s="129">
        <f t="shared" si="3"/>
        <v>15</v>
      </c>
      <c r="B91" s="97" t="s">
        <v>50</v>
      </c>
      <c r="C91" s="110">
        <v>15000</v>
      </c>
      <c r="D91" s="109">
        <v>15000</v>
      </c>
      <c r="E91" s="111">
        <v>43459</v>
      </c>
      <c r="F91" s="126" t="s">
        <v>173</v>
      </c>
      <c r="G91" s="113"/>
      <c r="H91" s="114"/>
    </row>
    <row r="92" spans="1:8" ht="40.799999999999997">
      <c r="A92" s="129">
        <f t="shared" si="3"/>
        <v>16</v>
      </c>
      <c r="B92" s="97" t="s">
        <v>174</v>
      </c>
      <c r="C92" s="110">
        <v>15000</v>
      </c>
      <c r="D92" s="109">
        <v>15000</v>
      </c>
      <c r="E92" s="111">
        <v>43459</v>
      </c>
      <c r="F92" s="126" t="s">
        <v>173</v>
      </c>
      <c r="G92" s="113"/>
      <c r="H92" s="114"/>
    </row>
    <row r="93" spans="1:8" ht="40.799999999999997">
      <c r="A93" s="129">
        <f t="shared" si="3"/>
        <v>17</v>
      </c>
      <c r="B93" s="97" t="s">
        <v>303</v>
      </c>
      <c r="C93" s="110">
        <v>25000</v>
      </c>
      <c r="D93" s="109">
        <v>25000</v>
      </c>
      <c r="E93" s="134">
        <v>44188</v>
      </c>
      <c r="F93" s="130" t="s">
        <v>304</v>
      </c>
      <c r="G93" s="113"/>
      <c r="H93" s="114"/>
    </row>
    <row r="94" spans="1:8" ht="40.799999999999997">
      <c r="A94" s="129">
        <f t="shared" si="3"/>
        <v>18</v>
      </c>
      <c r="B94" s="97" t="s">
        <v>308</v>
      </c>
      <c r="C94" s="110">
        <v>35217</v>
      </c>
      <c r="D94" s="109">
        <v>35217</v>
      </c>
      <c r="E94" s="134">
        <v>44188</v>
      </c>
      <c r="F94" s="130" t="s">
        <v>304</v>
      </c>
      <c r="G94" s="113"/>
      <c r="H94" s="114"/>
    </row>
    <row r="95" spans="1:8" ht="30.6">
      <c r="A95" s="129">
        <f t="shared" si="3"/>
        <v>19</v>
      </c>
      <c r="B95" s="97" t="s">
        <v>258</v>
      </c>
      <c r="C95" s="110">
        <v>34690</v>
      </c>
      <c r="D95" s="109">
        <v>34690</v>
      </c>
      <c r="E95" s="111">
        <v>43825</v>
      </c>
      <c r="F95" s="126" t="s">
        <v>259</v>
      </c>
      <c r="G95" s="113"/>
      <c r="H95" s="114"/>
    </row>
    <row r="96" spans="1:8" ht="20.399999999999999">
      <c r="A96" s="129">
        <f>A95+1</f>
        <v>20</v>
      </c>
      <c r="B96" s="97" t="s">
        <v>529</v>
      </c>
      <c r="C96" s="110">
        <v>14706.34</v>
      </c>
      <c r="D96" s="109">
        <v>14706.34</v>
      </c>
      <c r="E96" s="111">
        <v>40760</v>
      </c>
      <c r="F96" s="126" t="s">
        <v>115</v>
      </c>
      <c r="G96" s="113"/>
      <c r="H96" s="114"/>
    </row>
    <row r="97" spans="1:10" ht="20.399999999999999">
      <c r="A97" s="129">
        <f t="shared" si="3"/>
        <v>21</v>
      </c>
      <c r="B97" s="97" t="s">
        <v>530</v>
      </c>
      <c r="C97" s="110">
        <v>10044</v>
      </c>
      <c r="D97" s="109">
        <v>10044</v>
      </c>
      <c r="E97" s="134"/>
      <c r="F97" s="130"/>
      <c r="G97" s="133"/>
      <c r="H97" s="133"/>
    </row>
    <row r="98" spans="1:10" ht="40.799999999999997">
      <c r="A98" s="129">
        <f t="shared" si="3"/>
        <v>22</v>
      </c>
      <c r="B98" s="97" t="s">
        <v>307</v>
      </c>
      <c r="C98" s="110">
        <v>26775</v>
      </c>
      <c r="D98" s="109">
        <v>26775</v>
      </c>
      <c r="E98" s="134">
        <v>44188</v>
      </c>
      <c r="F98" s="130" t="s">
        <v>304</v>
      </c>
      <c r="G98" s="115"/>
      <c r="H98" s="114"/>
    </row>
    <row r="99" spans="1:10">
      <c r="A99" s="129">
        <f t="shared" si="3"/>
        <v>23</v>
      </c>
      <c r="B99" s="97" t="s">
        <v>47</v>
      </c>
      <c r="C99" s="110">
        <v>6204</v>
      </c>
      <c r="D99" s="109">
        <v>6204</v>
      </c>
      <c r="E99" s="111">
        <v>37622</v>
      </c>
      <c r="F99" s="126"/>
      <c r="G99" s="115"/>
      <c r="H99" s="114"/>
    </row>
    <row r="100" spans="1:10" ht="40.799999999999997">
      <c r="A100" s="129">
        <f t="shared" si="3"/>
        <v>24</v>
      </c>
      <c r="B100" s="97" t="s">
        <v>305</v>
      </c>
      <c r="C100" s="110">
        <v>97052</v>
      </c>
      <c r="D100" s="109">
        <v>97052</v>
      </c>
      <c r="E100" s="134">
        <v>44188</v>
      </c>
      <c r="F100" s="130" t="s">
        <v>304</v>
      </c>
      <c r="G100" s="133"/>
      <c r="H100" s="133"/>
    </row>
    <row r="101" spans="1:10" ht="40.799999999999997">
      <c r="A101" s="129">
        <f t="shared" si="3"/>
        <v>25</v>
      </c>
      <c r="B101" s="97" t="s">
        <v>310</v>
      </c>
      <c r="C101" s="110">
        <v>20022</v>
      </c>
      <c r="D101" s="109">
        <v>20022</v>
      </c>
      <c r="E101" s="134">
        <v>44188</v>
      </c>
      <c r="F101" s="130" t="s">
        <v>304</v>
      </c>
      <c r="G101" s="133"/>
      <c r="H101" s="133"/>
    </row>
    <row r="102" spans="1:10" ht="20.399999999999999">
      <c r="A102" s="129">
        <f t="shared" si="3"/>
        <v>26</v>
      </c>
      <c r="B102" s="97" t="s">
        <v>532</v>
      </c>
      <c r="C102" s="110">
        <v>4880</v>
      </c>
      <c r="D102" s="110">
        <v>4880</v>
      </c>
      <c r="E102" s="134"/>
      <c r="F102" s="130"/>
      <c r="G102" s="133"/>
      <c r="H102" s="133"/>
    </row>
    <row r="103" spans="1:10" ht="20.399999999999999">
      <c r="A103" s="129">
        <f t="shared" si="3"/>
        <v>27</v>
      </c>
      <c r="B103" s="97" t="s">
        <v>532</v>
      </c>
      <c r="C103" s="110">
        <v>24400</v>
      </c>
      <c r="D103" s="110">
        <v>24400</v>
      </c>
      <c r="E103" s="134"/>
      <c r="F103" s="130"/>
      <c r="G103" s="133"/>
      <c r="H103" s="133"/>
    </row>
    <row r="104" spans="1:10" ht="32.4" customHeight="1">
      <c r="A104" s="129">
        <f t="shared" si="3"/>
        <v>28</v>
      </c>
      <c r="B104" s="97" t="s">
        <v>51</v>
      </c>
      <c r="C104" s="110">
        <v>13821.73</v>
      </c>
      <c r="D104" s="109">
        <v>13821.73</v>
      </c>
      <c r="E104" s="111">
        <v>39790</v>
      </c>
      <c r="F104" s="126" t="s">
        <v>116</v>
      </c>
      <c r="G104" s="115"/>
      <c r="H104" s="114"/>
    </row>
    <row r="105" spans="1:10" ht="35.4" customHeight="1">
      <c r="A105" s="129">
        <f t="shared" si="3"/>
        <v>29</v>
      </c>
      <c r="B105" s="97" t="s">
        <v>52</v>
      </c>
      <c r="C105" s="110">
        <v>11163.76</v>
      </c>
      <c r="D105" s="109">
        <v>11163.76</v>
      </c>
      <c r="E105" s="111">
        <v>39790</v>
      </c>
      <c r="F105" s="126" t="s">
        <v>116</v>
      </c>
      <c r="G105" s="115"/>
      <c r="H105" s="114"/>
    </row>
    <row r="106" spans="1:10" s="22" customFormat="1" ht="30.6" customHeight="1">
      <c r="A106" s="129">
        <f t="shared" si="3"/>
        <v>30</v>
      </c>
      <c r="B106" s="97" t="s">
        <v>53</v>
      </c>
      <c r="C106" s="110">
        <v>17347.990000000002</v>
      </c>
      <c r="D106" s="109">
        <v>17347.990000000002</v>
      </c>
      <c r="E106" s="111" t="s">
        <v>531</v>
      </c>
      <c r="F106" s="126" t="s">
        <v>117</v>
      </c>
      <c r="G106" s="133"/>
      <c r="H106" s="133"/>
    </row>
    <row r="107" spans="1:10" s="22" customFormat="1" ht="20.399999999999999">
      <c r="A107" s="129">
        <f t="shared" si="3"/>
        <v>31</v>
      </c>
      <c r="B107" s="97" t="s">
        <v>48</v>
      </c>
      <c r="C107" s="110">
        <v>5900</v>
      </c>
      <c r="D107" s="109">
        <v>5900</v>
      </c>
      <c r="E107" s="111">
        <v>41045</v>
      </c>
      <c r="F107" s="126" t="s">
        <v>113</v>
      </c>
      <c r="G107" s="133"/>
      <c r="H107" s="133"/>
    </row>
    <row r="108" spans="1:10" s="22" customFormat="1" ht="40.799999999999997">
      <c r="A108" s="129">
        <f t="shared" si="3"/>
        <v>32</v>
      </c>
      <c r="B108" s="97" t="s">
        <v>306</v>
      </c>
      <c r="C108" s="110">
        <v>30345</v>
      </c>
      <c r="D108" s="109">
        <v>30345</v>
      </c>
      <c r="E108" s="134">
        <v>44188</v>
      </c>
      <c r="F108" s="130" t="s">
        <v>304</v>
      </c>
      <c r="G108" s="133"/>
      <c r="H108" s="133"/>
    </row>
    <row r="109" spans="1:10">
      <c r="A109" s="127"/>
      <c r="B109" s="128" t="s">
        <v>91</v>
      </c>
      <c r="C109" s="122">
        <f>SUM(C77:C108)</f>
        <v>926292.88</v>
      </c>
      <c r="D109" s="122">
        <f>SUM(D77:D108)</f>
        <v>778959.56</v>
      </c>
      <c r="E109" s="123"/>
      <c r="F109" s="124"/>
      <c r="G109" s="133"/>
      <c r="H109" s="133"/>
      <c r="I109" s="22"/>
      <c r="J109" s="22"/>
    </row>
    <row r="110" spans="1:10" ht="14.4" customHeight="1">
      <c r="A110" s="237" t="s">
        <v>124</v>
      </c>
      <c r="B110" s="238"/>
      <c r="C110" s="238"/>
      <c r="D110" s="238"/>
      <c r="E110" s="238"/>
      <c r="F110" s="238"/>
      <c r="G110" s="238"/>
      <c r="H110" s="239"/>
      <c r="I110" s="22"/>
      <c r="J110" s="22"/>
    </row>
    <row r="111" spans="1:10">
      <c r="A111" s="135">
        <v>1</v>
      </c>
      <c r="B111" s="131" t="s">
        <v>533</v>
      </c>
      <c r="C111" s="132">
        <v>14420</v>
      </c>
      <c r="D111" s="132">
        <v>14420</v>
      </c>
      <c r="E111" s="136"/>
      <c r="F111" s="137"/>
      <c r="G111" s="138"/>
      <c r="H111" s="138"/>
    </row>
    <row r="112" spans="1:10" ht="20.399999999999999">
      <c r="A112" s="135">
        <f>A111+1</f>
        <v>2</v>
      </c>
      <c r="B112" s="131" t="s">
        <v>492</v>
      </c>
      <c r="C112" s="132">
        <v>15762</v>
      </c>
      <c r="D112" s="132">
        <v>15762</v>
      </c>
      <c r="E112" s="136"/>
      <c r="F112" s="137"/>
      <c r="G112" s="138"/>
      <c r="H112" s="138"/>
    </row>
    <row r="113" spans="1:8" ht="31.8">
      <c r="A113" s="135">
        <f t="shared" ref="A113:A124" si="4">A112+1</f>
        <v>3</v>
      </c>
      <c r="B113" s="131" t="s">
        <v>54</v>
      </c>
      <c r="C113" s="132">
        <v>4122.5</v>
      </c>
      <c r="D113" s="132">
        <v>4122.5</v>
      </c>
      <c r="E113" s="136">
        <v>42935</v>
      </c>
      <c r="F113" s="137" t="s">
        <v>147</v>
      </c>
      <c r="G113" s="138"/>
      <c r="H113" s="138"/>
    </row>
    <row r="114" spans="1:8" ht="31.8">
      <c r="A114" s="135">
        <f t="shared" si="4"/>
        <v>4</v>
      </c>
      <c r="B114" s="131" t="s">
        <v>54</v>
      </c>
      <c r="C114" s="132">
        <v>4122.5</v>
      </c>
      <c r="D114" s="132">
        <v>4122.5</v>
      </c>
      <c r="E114" s="136">
        <v>42935</v>
      </c>
      <c r="F114" s="137" t="s">
        <v>148</v>
      </c>
      <c r="G114" s="113"/>
      <c r="H114" s="114"/>
    </row>
    <row r="115" spans="1:8" ht="31.8">
      <c r="A115" s="135">
        <f t="shared" si="4"/>
        <v>5</v>
      </c>
      <c r="B115" s="131" t="s">
        <v>149</v>
      </c>
      <c r="C115" s="132">
        <v>20000</v>
      </c>
      <c r="D115" s="132">
        <v>20000</v>
      </c>
      <c r="E115" s="136">
        <v>43084</v>
      </c>
      <c r="F115" s="137" t="s">
        <v>151</v>
      </c>
      <c r="G115" s="140"/>
      <c r="H115" s="138"/>
    </row>
    <row r="116" spans="1:8" ht="31.8">
      <c r="A116" s="135">
        <f t="shared" si="4"/>
        <v>6</v>
      </c>
      <c r="B116" s="131" t="s">
        <v>150</v>
      </c>
      <c r="C116" s="132">
        <v>19000</v>
      </c>
      <c r="D116" s="132">
        <v>19000</v>
      </c>
      <c r="E116" s="136">
        <v>43084</v>
      </c>
      <c r="F116" s="137" t="s">
        <v>151</v>
      </c>
      <c r="G116" s="140"/>
      <c r="H116" s="138"/>
    </row>
    <row r="117" spans="1:8" ht="42">
      <c r="A117" s="135">
        <f t="shared" si="4"/>
        <v>7</v>
      </c>
      <c r="B117" s="131" t="s">
        <v>311</v>
      </c>
      <c r="C117" s="132">
        <v>196400</v>
      </c>
      <c r="D117" s="132">
        <v>45281.48</v>
      </c>
      <c r="E117" s="136">
        <v>42636</v>
      </c>
      <c r="F117" s="153" t="s">
        <v>312</v>
      </c>
      <c r="G117" s="140"/>
      <c r="H117" s="138"/>
    </row>
    <row r="118" spans="1:8" ht="21.6">
      <c r="A118" s="135">
        <f t="shared" si="4"/>
        <v>8</v>
      </c>
      <c r="B118" s="131" t="s">
        <v>175</v>
      </c>
      <c r="C118" s="132">
        <v>11700</v>
      </c>
      <c r="D118" s="132">
        <v>11700</v>
      </c>
      <c r="E118" s="136">
        <v>43430</v>
      </c>
      <c r="F118" s="153" t="s">
        <v>176</v>
      </c>
      <c r="G118" s="140"/>
      <c r="H118" s="138"/>
    </row>
    <row r="119" spans="1:8" ht="21.6">
      <c r="A119" s="135">
        <f t="shared" si="4"/>
        <v>9</v>
      </c>
      <c r="B119" s="131" t="s">
        <v>175</v>
      </c>
      <c r="C119" s="132">
        <v>13260</v>
      </c>
      <c r="D119" s="132">
        <v>13260</v>
      </c>
      <c r="E119" s="136">
        <v>43430</v>
      </c>
      <c r="F119" s="153" t="s">
        <v>176</v>
      </c>
      <c r="G119" s="140"/>
      <c r="H119" s="138"/>
    </row>
    <row r="120" spans="1:8" ht="21.6">
      <c r="A120" s="135">
        <f t="shared" si="4"/>
        <v>10</v>
      </c>
      <c r="B120" s="131" t="s">
        <v>175</v>
      </c>
      <c r="C120" s="132">
        <v>13260</v>
      </c>
      <c r="D120" s="132">
        <v>13260</v>
      </c>
      <c r="E120" s="136">
        <v>43430</v>
      </c>
      <c r="F120" s="153" t="s">
        <v>176</v>
      </c>
      <c r="G120" s="140"/>
      <c r="H120" s="138"/>
    </row>
    <row r="121" spans="1:8" ht="21.6">
      <c r="A121" s="135">
        <f t="shared" si="4"/>
        <v>11</v>
      </c>
      <c r="B121" s="131" t="s">
        <v>175</v>
      </c>
      <c r="C121" s="132">
        <v>13260</v>
      </c>
      <c r="D121" s="132">
        <v>13260</v>
      </c>
      <c r="E121" s="136">
        <v>43430</v>
      </c>
      <c r="F121" s="153" t="s">
        <v>176</v>
      </c>
      <c r="G121" s="140"/>
      <c r="H121" s="138"/>
    </row>
    <row r="122" spans="1:8" ht="21.6">
      <c r="A122" s="135">
        <f t="shared" si="4"/>
        <v>12</v>
      </c>
      <c r="B122" s="131" t="s">
        <v>175</v>
      </c>
      <c r="C122" s="132">
        <v>13260</v>
      </c>
      <c r="D122" s="132">
        <v>13260</v>
      </c>
      <c r="E122" s="136">
        <v>43430</v>
      </c>
      <c r="F122" s="153" t="s">
        <v>176</v>
      </c>
      <c r="G122" s="140"/>
      <c r="H122" s="138"/>
    </row>
    <row r="123" spans="1:8" ht="21.6">
      <c r="A123" s="135">
        <f t="shared" si="4"/>
        <v>13</v>
      </c>
      <c r="B123" s="131" t="s">
        <v>175</v>
      </c>
      <c r="C123" s="132">
        <v>13260</v>
      </c>
      <c r="D123" s="132">
        <v>13260</v>
      </c>
      <c r="E123" s="136">
        <v>43430</v>
      </c>
      <c r="F123" s="153" t="s">
        <v>176</v>
      </c>
      <c r="G123" s="140"/>
      <c r="H123" s="138"/>
    </row>
    <row r="124" spans="1:8" ht="30.6">
      <c r="A124" s="135">
        <f t="shared" si="4"/>
        <v>14</v>
      </c>
      <c r="B124" s="97" t="s">
        <v>288</v>
      </c>
      <c r="C124" s="109">
        <v>29500</v>
      </c>
      <c r="D124" s="110">
        <v>29500</v>
      </c>
      <c r="E124" s="111">
        <v>44012</v>
      </c>
      <c r="F124" s="112" t="s">
        <v>289</v>
      </c>
      <c r="G124" s="140"/>
      <c r="H124" s="138"/>
    </row>
    <row r="125" spans="1:8">
      <c r="A125" s="127"/>
      <c r="B125" s="128" t="s">
        <v>91</v>
      </c>
      <c r="C125" s="122">
        <f>SUM(C111:C124)</f>
        <v>381327</v>
      </c>
      <c r="D125" s="122">
        <f>SUM(D111:D124)</f>
        <v>230208.48</v>
      </c>
      <c r="E125" s="123"/>
      <c r="F125" s="209"/>
      <c r="G125" s="138"/>
      <c r="H125" s="138"/>
    </row>
    <row r="126" spans="1:8">
      <c r="A126" s="210"/>
      <c r="B126" s="210" t="s">
        <v>125</v>
      </c>
      <c r="C126" s="211">
        <f>C75+C109+C125+C65</f>
        <v>13734005.899999999</v>
      </c>
      <c r="D126" s="211">
        <f>D13+D65+D75+D109+D125</f>
        <v>3880939.1799999997</v>
      </c>
      <c r="E126" s="212"/>
      <c r="F126" s="213"/>
      <c r="G126" s="138"/>
      <c r="H126" s="138"/>
    </row>
    <row r="127" spans="1:8">
      <c r="C127" s="154"/>
    </row>
  </sheetData>
  <mergeCells count="6">
    <mergeCell ref="A110:H110"/>
    <mergeCell ref="A66:H66"/>
    <mergeCell ref="A76:H76"/>
    <mergeCell ref="B1:H1"/>
    <mergeCell ref="A14:H14"/>
    <mergeCell ref="A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Свод</vt:lpstr>
      <vt:lpstr>Недвижимое</vt:lpstr>
      <vt:lpstr>Движимое.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2024-03-18T04:05:57Z</dcterms:modified>
</cp:coreProperties>
</file>